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5760\Documents\Work\2024\April\"/>
    </mc:Choice>
  </mc:AlternateContent>
  <xr:revisionPtr revIDLastSave="0" documentId="8_{484794AB-4ECA-4EF6-A90B-C630C20DC189}" xr6:coauthVersionLast="47" xr6:coauthVersionMax="47" xr10:uidLastSave="{00000000-0000-0000-0000-000000000000}"/>
  <bookViews>
    <workbookView xWindow="-108" yWindow="-108" windowWidth="22428" windowHeight="12576" xr2:uid="{00000000-000D-0000-FFFF-FFFF00000000}"/>
  </bookViews>
  <sheets>
    <sheet name="Summary" sheetId="1" r:id="rId1"/>
    <sheet name="DC21" sheetId="2" r:id="rId2"/>
    <sheet name="DC22" sheetId="3" r:id="rId3"/>
    <sheet name="DC23" sheetId="4" r:id="rId4"/>
    <sheet name="DC24" sheetId="5" r:id="rId5"/>
    <sheet name="DC25" sheetId="6" r:id="rId6"/>
    <sheet name="DC26" sheetId="7" r:id="rId7"/>
    <sheet name="DC27" sheetId="8" r:id="rId8"/>
    <sheet name="DC28" sheetId="9" r:id="rId9"/>
    <sheet name="DC29" sheetId="10" r:id="rId10"/>
    <sheet name="DC43" sheetId="11" r:id="rId11"/>
    <sheet name="ETH" sheetId="12" r:id="rId12"/>
    <sheet name="KZN212" sheetId="13" r:id="rId13"/>
    <sheet name="KZN213" sheetId="14" r:id="rId14"/>
    <sheet name="KZN214" sheetId="15" r:id="rId15"/>
    <sheet name="KZN216" sheetId="16" r:id="rId16"/>
    <sheet name="KZN221" sheetId="17" r:id="rId17"/>
    <sheet name="KZN222" sheetId="18" r:id="rId18"/>
    <sheet name="KZN223" sheetId="19" r:id="rId19"/>
    <sheet name="KZN224" sheetId="20" r:id="rId20"/>
    <sheet name="KZN225" sheetId="21" r:id="rId21"/>
    <sheet name="KZN226" sheetId="22" r:id="rId22"/>
    <sheet name="KZN227" sheetId="23" r:id="rId23"/>
    <sheet name="KZN235" sheetId="24" r:id="rId24"/>
    <sheet name="KZN237" sheetId="25" r:id="rId25"/>
    <sheet name="KZN238" sheetId="26" r:id="rId26"/>
    <sheet name="KZN241" sheetId="27" r:id="rId27"/>
    <sheet name="KZN242" sheetId="28" r:id="rId28"/>
    <sheet name="KZN244" sheetId="29" r:id="rId29"/>
    <sheet name="KZN245" sheetId="30" r:id="rId30"/>
    <sheet name="KZN252" sheetId="31" r:id="rId31"/>
    <sheet name="KZN253" sheetId="32" r:id="rId32"/>
    <sheet name="KZN254" sheetId="33" r:id="rId33"/>
    <sheet name="KZN261" sheetId="34" r:id="rId34"/>
    <sheet name="KZN262" sheetId="35" r:id="rId35"/>
    <sheet name="KZN263" sheetId="36" r:id="rId36"/>
    <sheet name="KZN265" sheetId="37" r:id="rId37"/>
    <sheet name="KZN266" sheetId="38" r:id="rId38"/>
    <sheet name="KZN271" sheetId="39" r:id="rId39"/>
    <sheet name="KZN272" sheetId="40" r:id="rId40"/>
    <sheet name="KZN275" sheetId="41" r:id="rId41"/>
    <sheet name="KZN276" sheetId="42" r:id="rId42"/>
    <sheet name="KZN281" sheetId="43" r:id="rId43"/>
    <sheet name="KZN282" sheetId="44" r:id="rId44"/>
    <sheet name="KZN284" sheetId="45" r:id="rId45"/>
    <sheet name="KZN285" sheetId="46" r:id="rId46"/>
    <sheet name="KZN286" sheetId="47" r:id="rId47"/>
    <sheet name="KZN291" sheetId="48" r:id="rId48"/>
    <sheet name="KZN292" sheetId="49" r:id="rId49"/>
    <sheet name="KZN293" sheetId="50" r:id="rId50"/>
    <sheet name="KZN294" sheetId="51" r:id="rId51"/>
    <sheet name="KZN433" sheetId="52" r:id="rId52"/>
    <sheet name="KZN434" sheetId="53" r:id="rId53"/>
    <sheet name="KZN435" sheetId="54" r:id="rId54"/>
    <sheet name="KZN436" sheetId="55" r:id="rId55"/>
  </sheets>
  <definedNames>
    <definedName name="_xlnm.Print_Area" localSheetId="1">'DC21'!$A$1:$H$180</definedName>
    <definedName name="_xlnm.Print_Area" localSheetId="2">'DC22'!$A$1:$H$180</definedName>
    <definedName name="_xlnm.Print_Area" localSheetId="3">'DC23'!$A$1:$H$180</definedName>
    <definedName name="_xlnm.Print_Area" localSheetId="4">'DC24'!$A$1:$H$180</definedName>
    <definedName name="_xlnm.Print_Area" localSheetId="5">'DC25'!$A$1:$H$180</definedName>
    <definedName name="_xlnm.Print_Area" localSheetId="6">'DC26'!$A$1:$H$180</definedName>
    <definedName name="_xlnm.Print_Area" localSheetId="7">'DC27'!$A$1:$H$180</definedName>
    <definedName name="_xlnm.Print_Area" localSheetId="8">'DC28'!$A$1:$H$180</definedName>
    <definedName name="_xlnm.Print_Area" localSheetId="9">'DC29'!$A$1:$H$180</definedName>
    <definedName name="_xlnm.Print_Area" localSheetId="10">'DC43'!$A$1:$H$180</definedName>
    <definedName name="_xlnm.Print_Area" localSheetId="11">ETH!$A$1:$H$180</definedName>
    <definedName name="_xlnm.Print_Area" localSheetId="12">'KZN212'!$A$1:$H$180</definedName>
    <definedName name="_xlnm.Print_Area" localSheetId="13">'KZN213'!$A$1:$H$180</definedName>
    <definedName name="_xlnm.Print_Area" localSheetId="14">'KZN214'!$A$1:$H$180</definedName>
    <definedName name="_xlnm.Print_Area" localSheetId="15">'KZN216'!$A$1:$H$180</definedName>
    <definedName name="_xlnm.Print_Area" localSheetId="16">'KZN221'!$A$1:$H$180</definedName>
    <definedName name="_xlnm.Print_Area" localSheetId="17">'KZN222'!$A$1:$H$180</definedName>
    <definedName name="_xlnm.Print_Area" localSheetId="18">'KZN223'!$A$1:$H$180</definedName>
    <definedName name="_xlnm.Print_Area" localSheetId="19">'KZN224'!$A$1:$H$180</definedName>
    <definedName name="_xlnm.Print_Area" localSheetId="20">'KZN225'!$A$1:$H$180</definedName>
    <definedName name="_xlnm.Print_Area" localSheetId="21">'KZN226'!$A$1:$H$180</definedName>
    <definedName name="_xlnm.Print_Area" localSheetId="22">'KZN227'!$A$1:$H$180</definedName>
    <definedName name="_xlnm.Print_Area" localSheetId="23">'KZN235'!$A$1:$H$180</definedName>
    <definedName name="_xlnm.Print_Area" localSheetId="24">'KZN237'!$A$1:$H$180</definedName>
    <definedName name="_xlnm.Print_Area" localSheetId="25">'KZN238'!$A$1:$H$180</definedName>
    <definedName name="_xlnm.Print_Area" localSheetId="26">'KZN241'!$A$1:$H$180</definedName>
    <definedName name="_xlnm.Print_Area" localSheetId="27">'KZN242'!$A$1:$H$180</definedName>
    <definedName name="_xlnm.Print_Area" localSheetId="28">'KZN244'!$A$1:$H$180</definedName>
    <definedName name="_xlnm.Print_Area" localSheetId="29">'KZN245'!$A$1:$H$180</definedName>
    <definedName name="_xlnm.Print_Area" localSheetId="30">'KZN252'!$A$1:$H$180</definedName>
    <definedName name="_xlnm.Print_Area" localSheetId="31">'KZN253'!$A$1:$H$180</definedName>
    <definedName name="_xlnm.Print_Area" localSheetId="32">'KZN254'!$A$1:$H$180</definedName>
    <definedName name="_xlnm.Print_Area" localSheetId="33">'KZN261'!$A$1:$H$180</definedName>
    <definedName name="_xlnm.Print_Area" localSheetId="34">'KZN262'!$A$1:$H$180</definedName>
    <definedName name="_xlnm.Print_Area" localSheetId="35">'KZN263'!$A$1:$H$180</definedName>
    <definedName name="_xlnm.Print_Area" localSheetId="36">'KZN265'!$A$1:$H$180</definedName>
    <definedName name="_xlnm.Print_Area" localSheetId="37">'KZN266'!$A$1:$H$180</definedName>
    <definedName name="_xlnm.Print_Area" localSheetId="38">'KZN271'!$A$1:$H$180</definedName>
    <definedName name="_xlnm.Print_Area" localSheetId="39">'KZN272'!$A$1:$H$180</definedName>
    <definedName name="_xlnm.Print_Area" localSheetId="40">'KZN275'!$A$1:$H$180</definedName>
    <definedName name="_xlnm.Print_Area" localSheetId="41">'KZN276'!$A$1:$H$180</definedName>
    <definedName name="_xlnm.Print_Area" localSheetId="42">'KZN281'!$A$1:$H$180</definedName>
    <definedName name="_xlnm.Print_Area" localSheetId="43">'KZN282'!$A$1:$H$180</definedName>
    <definedName name="_xlnm.Print_Area" localSheetId="44">'KZN284'!$A$1:$H$180</definedName>
    <definedName name="_xlnm.Print_Area" localSheetId="45">'KZN285'!$A$1:$H$180</definedName>
    <definedName name="_xlnm.Print_Area" localSheetId="46">'KZN286'!$A$1:$H$180</definedName>
    <definedName name="_xlnm.Print_Area" localSheetId="47">'KZN291'!$A$1:$H$180</definedName>
    <definedName name="_xlnm.Print_Area" localSheetId="48">'KZN292'!$A$1:$H$180</definedName>
    <definedName name="_xlnm.Print_Area" localSheetId="49">'KZN293'!$A$1:$H$180</definedName>
    <definedName name="_xlnm.Print_Area" localSheetId="50">'KZN294'!$A$1:$H$180</definedName>
    <definedName name="_xlnm.Print_Area" localSheetId="51">'KZN433'!$A$1:$H$180</definedName>
    <definedName name="_xlnm.Print_Area" localSheetId="52">'KZN434'!$A$1:$H$180</definedName>
    <definedName name="_xlnm.Print_Area" localSheetId="53">'KZN435'!$A$1:$H$180</definedName>
    <definedName name="_xlnm.Print_Area" localSheetId="54">'KZN436'!$A$1:$H$180</definedName>
    <definedName name="_xlnm.Print_Area" localSheetId="0">Summary!$A$1:$H$180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0" i="1" l="1"/>
  <c r="F6" i="1"/>
  <c r="G47" i="2"/>
  <c r="H47" i="2"/>
  <c r="G47" i="3"/>
  <c r="H47" i="3"/>
  <c r="H45" i="3" s="1"/>
  <c r="G47" i="4"/>
  <c r="H47" i="4"/>
  <c r="G47" i="5"/>
  <c r="G45" i="5" s="1"/>
  <c r="H47" i="5"/>
  <c r="H45" i="5" s="1"/>
  <c r="G47" i="6"/>
  <c r="H47" i="6"/>
  <c r="G47" i="7"/>
  <c r="H47" i="7"/>
  <c r="H45" i="7" s="1"/>
  <c r="G47" i="8"/>
  <c r="G45" i="8" s="1"/>
  <c r="H47" i="8"/>
  <c r="G47" i="9"/>
  <c r="G45" i="9" s="1"/>
  <c r="H47" i="9"/>
  <c r="H45" i="9" s="1"/>
  <c r="G47" i="10"/>
  <c r="H47" i="10"/>
  <c r="G47" i="11"/>
  <c r="H47" i="11"/>
  <c r="G47" i="12"/>
  <c r="G45" i="12" s="1"/>
  <c r="H47" i="12"/>
  <c r="G47" i="13"/>
  <c r="H47" i="13"/>
  <c r="H45" i="13" s="1"/>
  <c r="G47" i="14"/>
  <c r="H47" i="14"/>
  <c r="G47" i="15"/>
  <c r="H47" i="15"/>
  <c r="H45" i="15" s="1"/>
  <c r="G47" i="16"/>
  <c r="H47" i="16"/>
  <c r="G47" i="17"/>
  <c r="H47" i="17"/>
  <c r="H45" i="17" s="1"/>
  <c r="G47" i="18"/>
  <c r="H47" i="18"/>
  <c r="G47" i="19"/>
  <c r="H47" i="19"/>
  <c r="G47" i="20"/>
  <c r="H47" i="20"/>
  <c r="G47" i="21"/>
  <c r="H47" i="21"/>
  <c r="G47" i="22"/>
  <c r="H47" i="22"/>
  <c r="G47" i="23"/>
  <c r="H47" i="23"/>
  <c r="H45" i="23" s="1"/>
  <c r="G47" i="24"/>
  <c r="H47" i="24"/>
  <c r="G47" i="25"/>
  <c r="H47" i="25"/>
  <c r="G47" i="26"/>
  <c r="H47" i="26"/>
  <c r="G47" i="27"/>
  <c r="H47" i="27"/>
  <c r="G47" i="28"/>
  <c r="H47" i="28"/>
  <c r="G47" i="29"/>
  <c r="H47" i="29"/>
  <c r="G47" i="30"/>
  <c r="H47" i="30"/>
  <c r="G47" i="31"/>
  <c r="H47" i="31"/>
  <c r="G47" i="32"/>
  <c r="G45" i="32" s="1"/>
  <c r="H47" i="32"/>
  <c r="G47" i="33"/>
  <c r="H47" i="33"/>
  <c r="H45" i="33" s="1"/>
  <c r="G47" i="34"/>
  <c r="H47" i="34"/>
  <c r="G47" i="35"/>
  <c r="H47" i="35"/>
  <c r="G47" i="36"/>
  <c r="G45" i="36" s="1"/>
  <c r="H47" i="36"/>
  <c r="G47" i="37"/>
  <c r="H47" i="37"/>
  <c r="G47" i="38"/>
  <c r="H47" i="38"/>
  <c r="G47" i="39"/>
  <c r="H47" i="39"/>
  <c r="G47" i="40"/>
  <c r="H47" i="40"/>
  <c r="G47" i="41"/>
  <c r="H47" i="41"/>
  <c r="G47" i="42"/>
  <c r="H47" i="42"/>
  <c r="G47" i="43"/>
  <c r="H47" i="43"/>
  <c r="G47" i="44"/>
  <c r="H47" i="44"/>
  <c r="G47" i="45"/>
  <c r="G45" i="45" s="1"/>
  <c r="H47" i="45"/>
  <c r="H45" i="45" s="1"/>
  <c r="G47" i="46"/>
  <c r="H47" i="46"/>
  <c r="G47" i="47"/>
  <c r="H47" i="47"/>
  <c r="G47" i="48"/>
  <c r="H47" i="48"/>
  <c r="G47" i="49"/>
  <c r="H47" i="49"/>
  <c r="G47" i="50"/>
  <c r="H47" i="50"/>
  <c r="G47" i="51"/>
  <c r="H47" i="51"/>
  <c r="G47" i="52"/>
  <c r="H47" i="52"/>
  <c r="G47" i="53"/>
  <c r="H47" i="53"/>
  <c r="G47" i="54"/>
  <c r="H47" i="54"/>
  <c r="G47" i="55"/>
  <c r="H47" i="55"/>
  <c r="G47" i="1"/>
  <c r="H47" i="1"/>
  <c r="F47" i="2"/>
  <c r="F47" i="3"/>
  <c r="F47" i="4"/>
  <c r="F47" i="5"/>
  <c r="F47" i="6"/>
  <c r="F47" i="7"/>
  <c r="F45" i="7" s="1"/>
  <c r="F47" i="8"/>
  <c r="F45" i="8" s="1"/>
  <c r="F47" i="9"/>
  <c r="F45" i="9" s="1"/>
  <c r="F47" i="10"/>
  <c r="F47" i="11"/>
  <c r="F47" i="12"/>
  <c r="F47" i="13"/>
  <c r="F47" i="14"/>
  <c r="F47" i="15"/>
  <c r="F47" i="16"/>
  <c r="F47" i="17"/>
  <c r="F45" i="17" s="1"/>
  <c r="F47" i="18"/>
  <c r="F47" i="19"/>
  <c r="F47" i="20"/>
  <c r="F47" i="21"/>
  <c r="F47" i="22"/>
  <c r="F47" i="23"/>
  <c r="F47" i="24"/>
  <c r="F47" i="25"/>
  <c r="F47" i="26"/>
  <c r="F47" i="27"/>
  <c r="F47" i="28"/>
  <c r="F47" i="29"/>
  <c r="F45" i="29" s="1"/>
  <c r="F47" i="30"/>
  <c r="F47" i="31"/>
  <c r="F47" i="32"/>
  <c r="F45" i="32" s="1"/>
  <c r="F47" i="33"/>
  <c r="F47" i="34"/>
  <c r="F47" i="35"/>
  <c r="F47" i="36"/>
  <c r="F47" i="37"/>
  <c r="F47" i="38"/>
  <c r="F47" i="39"/>
  <c r="F47" i="40"/>
  <c r="F47" i="41"/>
  <c r="F47" i="42"/>
  <c r="F47" i="43"/>
  <c r="F47" i="44"/>
  <c r="F47" i="45"/>
  <c r="F45" i="45" s="1"/>
  <c r="F47" i="46"/>
  <c r="F47" i="47"/>
  <c r="F47" i="48"/>
  <c r="F47" i="49"/>
  <c r="F47" i="50"/>
  <c r="F47" i="51"/>
  <c r="F47" i="52"/>
  <c r="F47" i="53"/>
  <c r="F45" i="53" s="1"/>
  <c r="F47" i="54"/>
  <c r="F47" i="55"/>
  <c r="F45" i="55" s="1"/>
  <c r="F47" i="1"/>
  <c r="G45" i="4"/>
  <c r="H45" i="4"/>
  <c r="H45" i="8"/>
  <c r="H45" i="11"/>
  <c r="H45" i="12"/>
  <c r="H45" i="14"/>
  <c r="G45" i="19"/>
  <c r="H45" i="22"/>
  <c r="G45" i="25"/>
  <c r="H45" i="34"/>
  <c r="G45" i="35"/>
  <c r="H45" i="36"/>
  <c r="G45" i="43"/>
  <c r="H45" i="43"/>
  <c r="H45" i="54"/>
  <c r="G45" i="55"/>
  <c r="F45" i="2"/>
  <c r="F45" i="3"/>
  <c r="F45" i="4"/>
  <c r="F45" i="10"/>
  <c r="F45" i="11"/>
  <c r="F45" i="12"/>
  <c r="F118" i="12" s="1"/>
  <c r="G69" i="2"/>
  <c r="G69" i="3"/>
  <c r="G69" i="4"/>
  <c r="G69" i="5"/>
  <c r="G69" i="6"/>
  <c r="G69" i="7"/>
  <c r="G69" i="8"/>
  <c r="G69" i="9"/>
  <c r="G69" i="10"/>
  <c r="G69" i="11"/>
  <c r="G69" i="12"/>
  <c r="G69" i="13"/>
  <c r="G69" i="14"/>
  <c r="G69" i="15"/>
  <c r="G69" i="16"/>
  <c r="G69" i="17"/>
  <c r="G45" i="17" s="1"/>
  <c r="G69" i="18"/>
  <c r="G69" i="19"/>
  <c r="G69" i="20"/>
  <c r="G69" i="21"/>
  <c r="G69" i="22"/>
  <c r="G69" i="23"/>
  <c r="G45" i="23" s="1"/>
  <c r="G69" i="24"/>
  <c r="G69" i="25"/>
  <c r="G69" i="26"/>
  <c r="G69" i="27"/>
  <c r="G69" i="28"/>
  <c r="G69" i="29"/>
  <c r="G69" i="30"/>
  <c r="G69" i="31"/>
  <c r="G69" i="32"/>
  <c r="G69" i="33"/>
  <c r="G45" i="33" s="1"/>
  <c r="G69" i="34"/>
  <c r="G69" i="35"/>
  <c r="G69" i="36"/>
  <c r="G69" i="37"/>
  <c r="G69" i="38"/>
  <c r="G69" i="39"/>
  <c r="G69" i="40"/>
  <c r="G69" i="41"/>
  <c r="G69" i="42"/>
  <c r="G69" i="43"/>
  <c r="G69" i="44"/>
  <c r="G69" i="45"/>
  <c r="G69" i="46"/>
  <c r="G69" i="47"/>
  <c r="G69" i="48"/>
  <c r="G69" i="49"/>
  <c r="G69" i="50"/>
  <c r="G69" i="51"/>
  <c r="G69" i="52"/>
  <c r="G69" i="53"/>
  <c r="G69" i="54"/>
  <c r="G69" i="55"/>
  <c r="H69" i="2"/>
  <c r="H69" i="3"/>
  <c r="H69" i="4"/>
  <c r="H69" i="5"/>
  <c r="H69" i="6"/>
  <c r="H69" i="7"/>
  <c r="H69" i="8"/>
  <c r="H69" i="9"/>
  <c r="H69" i="10"/>
  <c r="H69" i="11"/>
  <c r="H69" i="12"/>
  <c r="H69" i="13"/>
  <c r="H69" i="14"/>
  <c r="H69" i="15"/>
  <c r="H69" i="16"/>
  <c r="H69" i="17"/>
  <c r="H69" i="18"/>
  <c r="H45" i="18" s="1"/>
  <c r="H69" i="19"/>
  <c r="H45" i="19" s="1"/>
  <c r="H69" i="20"/>
  <c r="H45" i="20" s="1"/>
  <c r="H69" i="21"/>
  <c r="H69" i="22"/>
  <c r="H69" i="23"/>
  <c r="H69" i="24"/>
  <c r="H69" i="25"/>
  <c r="H69" i="26"/>
  <c r="H69" i="27"/>
  <c r="H45" i="27" s="1"/>
  <c r="H69" i="28"/>
  <c r="H45" i="28" s="1"/>
  <c r="H69" i="29"/>
  <c r="H69" i="30"/>
  <c r="H69" i="31"/>
  <c r="H69" i="32"/>
  <c r="H69" i="33"/>
  <c r="H69" i="34"/>
  <c r="H69" i="35"/>
  <c r="H45" i="35" s="1"/>
  <c r="H69" i="36"/>
  <c r="H69" i="37"/>
  <c r="H69" i="38"/>
  <c r="H69" i="39"/>
  <c r="H69" i="40"/>
  <c r="H69" i="41"/>
  <c r="H69" i="42"/>
  <c r="H69" i="43"/>
  <c r="H69" i="44"/>
  <c r="H69" i="45"/>
  <c r="H69" i="46"/>
  <c r="H69" i="47"/>
  <c r="H69" i="48"/>
  <c r="H69" i="49"/>
  <c r="H69" i="50"/>
  <c r="H45" i="50" s="1"/>
  <c r="H69" i="51"/>
  <c r="H45" i="51" s="1"/>
  <c r="H69" i="52"/>
  <c r="H45" i="52" s="1"/>
  <c r="H69" i="53"/>
  <c r="H69" i="54"/>
  <c r="H69" i="55"/>
  <c r="F69" i="2"/>
  <c r="F69" i="3"/>
  <c r="F69" i="4"/>
  <c r="F69" i="5"/>
  <c r="F69" i="6"/>
  <c r="F69" i="7"/>
  <c r="F69" i="8"/>
  <c r="F69" i="9"/>
  <c r="F69" i="10"/>
  <c r="F69" i="11"/>
  <c r="F69" i="12"/>
  <c r="F69" i="13"/>
  <c r="F69" i="14"/>
  <c r="F69" i="15"/>
  <c r="F69" i="16"/>
  <c r="F69" i="17"/>
  <c r="F69" i="18"/>
  <c r="F69" i="19"/>
  <c r="F69" i="20"/>
  <c r="F69" i="21"/>
  <c r="F69" i="22"/>
  <c r="F69" i="23"/>
  <c r="F69" i="24"/>
  <c r="F69" i="25"/>
  <c r="F69" i="26"/>
  <c r="F69" i="27"/>
  <c r="F69" i="28"/>
  <c r="F69" i="29"/>
  <c r="F69" i="30"/>
  <c r="F69" i="31"/>
  <c r="F69" i="32"/>
  <c r="F69" i="33"/>
  <c r="F69" i="34"/>
  <c r="F69" i="35"/>
  <c r="F69" i="36"/>
  <c r="F69" i="37"/>
  <c r="F69" i="38"/>
  <c r="F69" i="39"/>
  <c r="F69" i="40"/>
  <c r="F69" i="41"/>
  <c r="F69" i="42"/>
  <c r="F69" i="43"/>
  <c r="F69" i="44"/>
  <c r="F69" i="45"/>
  <c r="F69" i="46"/>
  <c r="F69" i="47"/>
  <c r="F69" i="48"/>
  <c r="F69" i="49"/>
  <c r="F69" i="50"/>
  <c r="F69" i="51"/>
  <c r="F69" i="52"/>
  <c r="F69" i="53"/>
  <c r="F69" i="54"/>
  <c r="F69" i="55"/>
  <c r="F63" i="2"/>
  <c r="F63" i="3"/>
  <c r="F63" i="4"/>
  <c r="F63" i="5"/>
  <c r="F63" i="6"/>
  <c r="F63" i="7"/>
  <c r="F63" i="8"/>
  <c r="F63" i="9"/>
  <c r="F63" i="10"/>
  <c r="F63" i="11"/>
  <c r="F63" i="12"/>
  <c r="F63" i="13"/>
  <c r="F63" i="14"/>
  <c r="F63" i="15"/>
  <c r="F63" i="16"/>
  <c r="F63" i="17"/>
  <c r="F63" i="18"/>
  <c r="F63" i="19"/>
  <c r="F63" i="20"/>
  <c r="F63" i="21"/>
  <c r="F63" i="22"/>
  <c r="F63" i="23"/>
  <c r="F63" i="24"/>
  <c r="F63" i="25"/>
  <c r="F63" i="26"/>
  <c r="F63" i="27"/>
  <c r="F63" i="28"/>
  <c r="F63" i="29"/>
  <c r="F63" i="30"/>
  <c r="F63" i="31"/>
  <c r="F63" i="32"/>
  <c r="F63" i="33"/>
  <c r="F63" i="34"/>
  <c r="F63" i="35"/>
  <c r="F63" i="36"/>
  <c r="F63" i="37"/>
  <c r="F63" i="38"/>
  <c r="F63" i="39"/>
  <c r="F63" i="40"/>
  <c r="F63" i="41"/>
  <c r="F63" i="42"/>
  <c r="F63" i="43"/>
  <c r="F63" i="44"/>
  <c r="F63" i="45"/>
  <c r="F63" i="46"/>
  <c r="F63" i="47"/>
  <c r="F63" i="48"/>
  <c r="F63" i="49"/>
  <c r="F63" i="50"/>
  <c r="F63" i="51"/>
  <c r="F63" i="52"/>
  <c r="F63" i="53"/>
  <c r="F63" i="54"/>
  <c r="F63" i="55"/>
  <c r="G45" i="2"/>
  <c r="H45" i="2"/>
  <c r="G45" i="3"/>
  <c r="G45" i="6"/>
  <c r="H45" i="6"/>
  <c r="G45" i="7"/>
  <c r="G45" i="10"/>
  <c r="H45" i="10"/>
  <c r="G45" i="11"/>
  <c r="G45" i="15"/>
  <c r="G45" i="18"/>
  <c r="H45" i="32"/>
  <c r="G45" i="34"/>
  <c r="H45" i="38"/>
  <c r="G45" i="39"/>
  <c r="H45" i="42"/>
  <c r="G45" i="46"/>
  <c r="G45" i="47"/>
  <c r="H45" i="47"/>
  <c r="H45" i="53"/>
  <c r="F45" i="5"/>
  <c r="F45" i="6"/>
  <c r="F45" i="14"/>
  <c r="F45" i="18"/>
  <c r="F45" i="22"/>
  <c r="F45" i="24"/>
  <c r="F45" i="28"/>
  <c r="F45" i="30"/>
  <c r="F45" i="38"/>
  <c r="F45" i="43"/>
  <c r="F45" i="46"/>
  <c r="F45" i="48"/>
  <c r="F45" i="52"/>
  <c r="F45" i="54"/>
  <c r="G45" i="24" l="1"/>
  <c r="G45" i="48"/>
  <c r="G45" i="40"/>
  <c r="G45" i="42"/>
  <c r="F45" i="27"/>
  <c r="H45" i="25"/>
  <c r="F45" i="42"/>
  <c r="H45" i="24"/>
  <c r="G45" i="30"/>
  <c r="F45" i="41"/>
  <c r="F45" i="33"/>
  <c r="F45" i="25"/>
  <c r="H45" i="55"/>
  <c r="H45" i="39"/>
  <c r="G45" i="53"/>
  <c r="G45" i="37"/>
  <c r="G45" i="29"/>
  <c r="G45" i="13"/>
  <c r="F45" i="37"/>
  <c r="F45" i="51"/>
  <c r="F45" i="19"/>
  <c r="F45" i="50"/>
  <c r="H45" i="48"/>
  <c r="G45" i="54"/>
  <c r="G45" i="22"/>
  <c r="F45" i="40"/>
  <c r="H45" i="46"/>
  <c r="H45" i="30"/>
  <c r="G45" i="52"/>
  <c r="G45" i="28"/>
  <c r="G45" i="20"/>
  <c r="G45" i="50"/>
  <c r="F45" i="35"/>
  <c r="H45" i="41"/>
  <c r="F45" i="34"/>
  <c r="H45" i="40"/>
  <c r="G45" i="38"/>
  <c r="G45" i="14"/>
  <c r="F45" i="47"/>
  <c r="F45" i="39"/>
  <c r="F45" i="23"/>
  <c r="F45" i="15"/>
  <c r="H45" i="37"/>
  <c r="H45" i="29"/>
  <c r="G45" i="51"/>
  <c r="G45" i="27"/>
  <c r="F45" i="49"/>
  <c r="F45" i="44"/>
  <c r="G45" i="41"/>
  <c r="F45" i="36"/>
  <c r="F45" i="31"/>
  <c r="F45" i="26"/>
  <c r="F45" i="21"/>
  <c r="F45" i="20"/>
  <c r="F45" i="16"/>
  <c r="F45" i="13"/>
  <c r="G70" i="1"/>
  <c r="H70" i="1"/>
  <c r="G71" i="1"/>
  <c r="H71" i="1"/>
  <c r="G72" i="1"/>
  <c r="H72" i="1"/>
  <c r="G73" i="1"/>
  <c r="H73" i="1"/>
  <c r="G74" i="1"/>
  <c r="H74" i="1"/>
  <c r="G75" i="1"/>
  <c r="H75" i="1"/>
  <c r="F71" i="1"/>
  <c r="F72" i="1"/>
  <c r="F73" i="1"/>
  <c r="F74" i="1"/>
  <c r="F75" i="1"/>
  <c r="F70" i="1"/>
  <c r="G64" i="1"/>
  <c r="H64" i="1"/>
  <c r="G65" i="1"/>
  <c r="H65" i="1"/>
  <c r="G66" i="1"/>
  <c r="H66" i="1"/>
  <c r="G67" i="1"/>
  <c r="H67" i="1"/>
  <c r="F65" i="1"/>
  <c r="F66" i="1"/>
  <c r="F67" i="1"/>
  <c r="F64" i="1"/>
  <c r="F49" i="1"/>
  <c r="G49" i="1"/>
  <c r="H49" i="1"/>
  <c r="F50" i="1"/>
  <c r="G50" i="1"/>
  <c r="H50" i="1"/>
  <c r="F51" i="1"/>
  <c r="G51" i="1"/>
  <c r="H51" i="1"/>
  <c r="F52" i="1"/>
  <c r="G52" i="1"/>
  <c r="H52" i="1"/>
  <c r="F53" i="1"/>
  <c r="G53" i="1"/>
  <c r="H53" i="1"/>
  <c r="F54" i="1"/>
  <c r="G54" i="1"/>
  <c r="H54" i="1"/>
  <c r="F55" i="1"/>
  <c r="G55" i="1"/>
  <c r="H55" i="1"/>
  <c r="F56" i="1"/>
  <c r="G56" i="1"/>
  <c r="H56" i="1"/>
  <c r="F57" i="1"/>
  <c r="G57" i="1"/>
  <c r="H57" i="1"/>
  <c r="F58" i="1"/>
  <c r="G58" i="1"/>
  <c r="H58" i="1"/>
  <c r="F59" i="1"/>
  <c r="G59" i="1"/>
  <c r="H59" i="1"/>
  <c r="F60" i="1"/>
  <c r="G60" i="1"/>
  <c r="H60" i="1"/>
  <c r="F61" i="1"/>
  <c r="G61" i="1"/>
  <c r="H61" i="1"/>
  <c r="G48" i="1"/>
  <c r="H48" i="1"/>
  <c r="F48" i="1"/>
  <c r="G63" i="2"/>
  <c r="H63" i="2"/>
  <c r="G63" i="3"/>
  <c r="H63" i="3"/>
  <c r="G63" i="4"/>
  <c r="H63" i="4"/>
  <c r="G63" i="5"/>
  <c r="H63" i="5"/>
  <c r="G63" i="6"/>
  <c r="H63" i="6"/>
  <c r="G63" i="7"/>
  <c r="H63" i="7"/>
  <c r="G63" i="8"/>
  <c r="H63" i="8"/>
  <c r="G63" i="9"/>
  <c r="H63" i="9"/>
  <c r="G63" i="10"/>
  <c r="H63" i="10"/>
  <c r="G63" i="11"/>
  <c r="H63" i="11"/>
  <c r="G63" i="12"/>
  <c r="H63" i="12"/>
  <c r="G63" i="13"/>
  <c r="H63" i="13"/>
  <c r="G63" i="14"/>
  <c r="H63" i="14"/>
  <c r="G63" i="15"/>
  <c r="H63" i="15"/>
  <c r="G63" i="16"/>
  <c r="G45" i="16" s="1"/>
  <c r="H63" i="16"/>
  <c r="H45" i="16" s="1"/>
  <c r="G63" i="17"/>
  <c r="H63" i="17"/>
  <c r="G63" i="18"/>
  <c r="H63" i="18"/>
  <c r="G63" i="19"/>
  <c r="H63" i="19"/>
  <c r="G63" i="20"/>
  <c r="H63" i="20"/>
  <c r="G63" i="21"/>
  <c r="G45" i="21" s="1"/>
  <c r="H63" i="21"/>
  <c r="H45" i="21" s="1"/>
  <c r="G63" i="22"/>
  <c r="H63" i="22"/>
  <c r="G63" i="23"/>
  <c r="H63" i="23"/>
  <c r="G63" i="24"/>
  <c r="H63" i="24"/>
  <c r="G63" i="25"/>
  <c r="H63" i="25"/>
  <c r="G63" i="26"/>
  <c r="G45" i="26" s="1"/>
  <c r="H63" i="26"/>
  <c r="H45" i="26" s="1"/>
  <c r="G63" i="27"/>
  <c r="H63" i="27"/>
  <c r="G63" i="28"/>
  <c r="H63" i="28"/>
  <c r="G63" i="29"/>
  <c r="H63" i="29"/>
  <c r="G63" i="30"/>
  <c r="H63" i="30"/>
  <c r="G63" i="31"/>
  <c r="G45" i="31" s="1"/>
  <c r="H63" i="31"/>
  <c r="H45" i="31" s="1"/>
  <c r="G63" i="32"/>
  <c r="H63" i="32"/>
  <c r="G63" i="33"/>
  <c r="H63" i="33"/>
  <c r="G63" i="34"/>
  <c r="H63" i="34"/>
  <c r="G63" i="35"/>
  <c r="H63" i="35"/>
  <c r="G63" i="36"/>
  <c r="H63" i="36"/>
  <c r="G63" i="37"/>
  <c r="H63" i="37"/>
  <c r="G63" i="38"/>
  <c r="H63" i="38"/>
  <c r="G63" i="39"/>
  <c r="H63" i="39"/>
  <c r="G63" i="40"/>
  <c r="H63" i="40"/>
  <c r="G63" i="41"/>
  <c r="H63" i="41"/>
  <c r="G63" i="42"/>
  <c r="H63" i="42"/>
  <c r="G63" i="43"/>
  <c r="H63" i="43"/>
  <c r="G63" i="44"/>
  <c r="G45" i="44" s="1"/>
  <c r="H63" i="44"/>
  <c r="H45" i="44" s="1"/>
  <c r="G63" i="45"/>
  <c r="H63" i="45"/>
  <c r="G63" i="46"/>
  <c r="H63" i="46"/>
  <c r="G63" i="47"/>
  <c r="H63" i="47"/>
  <c r="G63" i="48"/>
  <c r="H63" i="48"/>
  <c r="G63" i="49"/>
  <c r="G45" i="49" s="1"/>
  <c r="H63" i="49"/>
  <c r="H45" i="49" s="1"/>
  <c r="G63" i="50"/>
  <c r="H63" i="50"/>
  <c r="G63" i="51"/>
  <c r="H63" i="51"/>
  <c r="G63" i="52"/>
  <c r="H63" i="52"/>
  <c r="G63" i="53"/>
  <c r="H63" i="53"/>
  <c r="G63" i="54"/>
  <c r="H63" i="54"/>
  <c r="G63" i="55"/>
  <c r="H63" i="55"/>
  <c r="H113" i="2"/>
  <c r="G113" i="2"/>
  <c r="F113" i="2"/>
  <c r="H107" i="2"/>
  <c r="G107" i="2"/>
  <c r="F107" i="2"/>
  <c r="H101" i="2"/>
  <c r="G101" i="2"/>
  <c r="F101" i="2"/>
  <c r="H95" i="2"/>
  <c r="G95" i="2"/>
  <c r="F95" i="2"/>
  <c r="H89" i="2"/>
  <c r="G89" i="2"/>
  <c r="F89" i="2"/>
  <c r="H83" i="2"/>
  <c r="G83" i="2"/>
  <c r="F83" i="2"/>
  <c r="H77" i="2"/>
  <c r="G77" i="2"/>
  <c r="F77" i="2"/>
  <c r="H113" i="3"/>
  <c r="G113" i="3"/>
  <c r="F113" i="3"/>
  <c r="H107" i="3"/>
  <c r="G107" i="3"/>
  <c r="F107" i="3"/>
  <c r="H101" i="3"/>
  <c r="G101" i="3"/>
  <c r="F101" i="3"/>
  <c r="H95" i="3"/>
  <c r="G95" i="3"/>
  <c r="F95" i="3"/>
  <c r="H89" i="3"/>
  <c r="G89" i="3"/>
  <c r="F89" i="3"/>
  <c r="H83" i="3"/>
  <c r="G83" i="3"/>
  <c r="F83" i="3"/>
  <c r="H77" i="3"/>
  <c r="G77" i="3"/>
  <c r="F77" i="3"/>
  <c r="H113" i="4"/>
  <c r="G113" i="4"/>
  <c r="F113" i="4"/>
  <c r="H107" i="4"/>
  <c r="G107" i="4"/>
  <c r="F107" i="4"/>
  <c r="H101" i="4"/>
  <c r="G101" i="4"/>
  <c r="F101" i="4"/>
  <c r="H95" i="4"/>
  <c r="G95" i="4"/>
  <c r="F95" i="4"/>
  <c r="H89" i="4"/>
  <c r="G89" i="4"/>
  <c r="F89" i="4"/>
  <c r="H83" i="4"/>
  <c r="G83" i="4"/>
  <c r="F83" i="4"/>
  <c r="H77" i="4"/>
  <c r="G77" i="4"/>
  <c r="F77" i="4"/>
  <c r="H113" i="5"/>
  <c r="G113" i="5"/>
  <c r="F113" i="5"/>
  <c r="H107" i="5"/>
  <c r="G107" i="5"/>
  <c r="F107" i="5"/>
  <c r="H101" i="5"/>
  <c r="G101" i="5"/>
  <c r="F101" i="5"/>
  <c r="H95" i="5"/>
  <c r="G95" i="5"/>
  <c r="F95" i="5"/>
  <c r="H89" i="5"/>
  <c r="G89" i="5"/>
  <c r="F89" i="5"/>
  <c r="H83" i="5"/>
  <c r="G83" i="5"/>
  <c r="F83" i="5"/>
  <c r="H77" i="5"/>
  <c r="G77" i="5"/>
  <c r="F77" i="5"/>
  <c r="H113" i="6"/>
  <c r="G113" i="6"/>
  <c r="F113" i="6"/>
  <c r="H107" i="6"/>
  <c r="G107" i="6"/>
  <c r="F107" i="6"/>
  <c r="H101" i="6"/>
  <c r="G101" i="6"/>
  <c r="F101" i="6"/>
  <c r="H95" i="6"/>
  <c r="H118" i="6" s="1"/>
  <c r="G95" i="6"/>
  <c r="F95" i="6"/>
  <c r="H89" i="6"/>
  <c r="G89" i="6"/>
  <c r="F89" i="6"/>
  <c r="H83" i="6"/>
  <c r="G83" i="6"/>
  <c r="F83" i="6"/>
  <c r="H77" i="6"/>
  <c r="G77" i="6"/>
  <c r="F77" i="6"/>
  <c r="H113" i="7"/>
  <c r="G113" i="7"/>
  <c r="F113" i="7"/>
  <c r="H107" i="7"/>
  <c r="G107" i="7"/>
  <c r="F107" i="7"/>
  <c r="H101" i="7"/>
  <c r="G101" i="7"/>
  <c r="F101" i="7"/>
  <c r="H95" i="7"/>
  <c r="G95" i="7"/>
  <c r="F95" i="7"/>
  <c r="H89" i="7"/>
  <c r="G89" i="7"/>
  <c r="F89" i="7"/>
  <c r="H83" i="7"/>
  <c r="G83" i="7"/>
  <c r="F83" i="7"/>
  <c r="H77" i="7"/>
  <c r="G77" i="7"/>
  <c r="F77" i="7"/>
  <c r="H113" i="8"/>
  <c r="G113" i="8"/>
  <c r="F113" i="8"/>
  <c r="H107" i="8"/>
  <c r="G107" i="8"/>
  <c r="F107" i="8"/>
  <c r="H101" i="8"/>
  <c r="G101" i="8"/>
  <c r="F101" i="8"/>
  <c r="H95" i="8"/>
  <c r="G95" i="8"/>
  <c r="F95" i="8"/>
  <c r="H89" i="8"/>
  <c r="G89" i="8"/>
  <c r="F89" i="8"/>
  <c r="H83" i="8"/>
  <c r="G83" i="8"/>
  <c r="F83" i="8"/>
  <c r="H77" i="8"/>
  <c r="G77" i="8"/>
  <c r="F77" i="8"/>
  <c r="H113" i="9"/>
  <c r="G113" i="9"/>
  <c r="F113" i="9"/>
  <c r="H107" i="9"/>
  <c r="G107" i="9"/>
  <c r="F107" i="9"/>
  <c r="H101" i="9"/>
  <c r="G101" i="9"/>
  <c r="F101" i="9"/>
  <c r="H95" i="9"/>
  <c r="G95" i="9"/>
  <c r="F95" i="9"/>
  <c r="H89" i="9"/>
  <c r="G89" i="9"/>
  <c r="F89" i="9"/>
  <c r="H83" i="9"/>
  <c r="G83" i="9"/>
  <c r="F83" i="9"/>
  <c r="H77" i="9"/>
  <c r="G77" i="9"/>
  <c r="F77" i="9"/>
  <c r="H113" i="10"/>
  <c r="G113" i="10"/>
  <c r="F113" i="10"/>
  <c r="H107" i="10"/>
  <c r="G107" i="10"/>
  <c r="F107" i="10"/>
  <c r="H101" i="10"/>
  <c r="G101" i="10"/>
  <c r="F101" i="10"/>
  <c r="H95" i="10"/>
  <c r="G95" i="10"/>
  <c r="F95" i="10"/>
  <c r="H89" i="10"/>
  <c r="G89" i="10"/>
  <c r="F89" i="10"/>
  <c r="H83" i="10"/>
  <c r="G83" i="10"/>
  <c r="F83" i="10"/>
  <c r="H77" i="10"/>
  <c r="G77" i="10"/>
  <c r="F77" i="10"/>
  <c r="H113" i="11"/>
  <c r="G113" i="11"/>
  <c r="F113" i="11"/>
  <c r="H107" i="11"/>
  <c r="G107" i="11"/>
  <c r="F107" i="11"/>
  <c r="H101" i="11"/>
  <c r="G101" i="11"/>
  <c r="F101" i="11"/>
  <c r="H95" i="11"/>
  <c r="G95" i="11"/>
  <c r="F95" i="11"/>
  <c r="H89" i="11"/>
  <c r="G89" i="11"/>
  <c r="F89" i="11"/>
  <c r="H83" i="11"/>
  <c r="G83" i="11"/>
  <c r="F83" i="11"/>
  <c r="H77" i="11"/>
  <c r="G77" i="11"/>
  <c r="F77" i="11"/>
  <c r="H113" i="12"/>
  <c r="G113" i="12"/>
  <c r="F113" i="12"/>
  <c r="H107" i="12"/>
  <c r="G107" i="12"/>
  <c r="F107" i="12"/>
  <c r="H101" i="12"/>
  <c r="G101" i="12"/>
  <c r="F101" i="12"/>
  <c r="H95" i="12"/>
  <c r="G95" i="12"/>
  <c r="F95" i="12"/>
  <c r="H89" i="12"/>
  <c r="G89" i="12"/>
  <c r="F89" i="12"/>
  <c r="H83" i="12"/>
  <c r="G83" i="12"/>
  <c r="F83" i="12"/>
  <c r="H77" i="12"/>
  <c r="G77" i="12"/>
  <c r="F77" i="12"/>
  <c r="H113" i="13"/>
  <c r="G113" i="13"/>
  <c r="F113" i="13"/>
  <c r="H107" i="13"/>
  <c r="G107" i="13"/>
  <c r="F107" i="13"/>
  <c r="H101" i="13"/>
  <c r="G101" i="13"/>
  <c r="F101" i="13"/>
  <c r="H95" i="13"/>
  <c r="G95" i="13"/>
  <c r="F95" i="13"/>
  <c r="H89" i="13"/>
  <c r="G89" i="13"/>
  <c r="F89" i="13"/>
  <c r="H83" i="13"/>
  <c r="G83" i="13"/>
  <c r="F83" i="13"/>
  <c r="H77" i="13"/>
  <c r="G77" i="13"/>
  <c r="F77" i="13"/>
  <c r="H113" i="14"/>
  <c r="G113" i="14"/>
  <c r="F113" i="14"/>
  <c r="H107" i="14"/>
  <c r="G107" i="14"/>
  <c r="F107" i="14"/>
  <c r="H101" i="14"/>
  <c r="G101" i="14"/>
  <c r="F101" i="14"/>
  <c r="H95" i="14"/>
  <c r="G95" i="14"/>
  <c r="F95" i="14"/>
  <c r="H89" i="14"/>
  <c r="G89" i="14"/>
  <c r="F89" i="14"/>
  <c r="H83" i="14"/>
  <c r="G83" i="14"/>
  <c r="F83" i="14"/>
  <c r="H77" i="14"/>
  <c r="G77" i="14"/>
  <c r="F77" i="14"/>
  <c r="H113" i="15"/>
  <c r="G113" i="15"/>
  <c r="F113" i="15"/>
  <c r="H107" i="15"/>
  <c r="G107" i="15"/>
  <c r="F107" i="15"/>
  <c r="H101" i="15"/>
  <c r="G101" i="15"/>
  <c r="F101" i="15"/>
  <c r="H95" i="15"/>
  <c r="G95" i="15"/>
  <c r="F95" i="15"/>
  <c r="H89" i="15"/>
  <c r="G89" i="15"/>
  <c r="F89" i="15"/>
  <c r="H83" i="15"/>
  <c r="G83" i="15"/>
  <c r="F83" i="15"/>
  <c r="H77" i="15"/>
  <c r="G77" i="15"/>
  <c r="F77" i="15"/>
  <c r="H113" i="16"/>
  <c r="G113" i="16"/>
  <c r="F113" i="16"/>
  <c r="H107" i="16"/>
  <c r="G107" i="16"/>
  <c r="F107" i="16"/>
  <c r="H101" i="16"/>
  <c r="G101" i="16"/>
  <c r="F101" i="16"/>
  <c r="H95" i="16"/>
  <c r="G95" i="16"/>
  <c r="F95" i="16"/>
  <c r="H89" i="16"/>
  <c r="G89" i="16"/>
  <c r="F89" i="16"/>
  <c r="H83" i="16"/>
  <c r="G83" i="16"/>
  <c r="F83" i="16"/>
  <c r="H77" i="16"/>
  <c r="G77" i="16"/>
  <c r="F77" i="16"/>
  <c r="H113" i="17"/>
  <c r="G113" i="17"/>
  <c r="F113" i="17"/>
  <c r="H107" i="17"/>
  <c r="G107" i="17"/>
  <c r="F107" i="17"/>
  <c r="H101" i="17"/>
  <c r="G101" i="17"/>
  <c r="F101" i="17"/>
  <c r="H95" i="17"/>
  <c r="G95" i="17"/>
  <c r="F95" i="17"/>
  <c r="H89" i="17"/>
  <c r="G89" i="17"/>
  <c r="F89" i="17"/>
  <c r="H83" i="17"/>
  <c r="G83" i="17"/>
  <c r="F83" i="17"/>
  <c r="H77" i="17"/>
  <c r="G77" i="17"/>
  <c r="F77" i="17"/>
  <c r="H113" i="18"/>
  <c r="G113" i="18"/>
  <c r="F113" i="18"/>
  <c r="H107" i="18"/>
  <c r="G107" i="18"/>
  <c r="F107" i="18"/>
  <c r="H101" i="18"/>
  <c r="G101" i="18"/>
  <c r="F101" i="18"/>
  <c r="H95" i="18"/>
  <c r="G95" i="18"/>
  <c r="F95" i="18"/>
  <c r="H89" i="18"/>
  <c r="G89" i="18"/>
  <c r="F89" i="18"/>
  <c r="H83" i="18"/>
  <c r="G83" i="18"/>
  <c r="F83" i="18"/>
  <c r="H77" i="18"/>
  <c r="G77" i="18"/>
  <c r="F77" i="18"/>
  <c r="H113" i="19"/>
  <c r="G113" i="19"/>
  <c r="F113" i="19"/>
  <c r="H107" i="19"/>
  <c r="G107" i="19"/>
  <c r="F107" i="19"/>
  <c r="H101" i="19"/>
  <c r="G101" i="19"/>
  <c r="F101" i="19"/>
  <c r="H95" i="19"/>
  <c r="G95" i="19"/>
  <c r="F95" i="19"/>
  <c r="H89" i="19"/>
  <c r="G89" i="19"/>
  <c r="F89" i="19"/>
  <c r="H83" i="19"/>
  <c r="G83" i="19"/>
  <c r="F83" i="19"/>
  <c r="H77" i="19"/>
  <c r="G77" i="19"/>
  <c r="F77" i="19"/>
  <c r="H113" i="20"/>
  <c r="G113" i="20"/>
  <c r="F113" i="20"/>
  <c r="H107" i="20"/>
  <c r="G107" i="20"/>
  <c r="F107" i="20"/>
  <c r="H101" i="20"/>
  <c r="G101" i="20"/>
  <c r="F101" i="20"/>
  <c r="H95" i="20"/>
  <c r="G95" i="20"/>
  <c r="F95" i="20"/>
  <c r="H89" i="20"/>
  <c r="G89" i="20"/>
  <c r="F89" i="20"/>
  <c r="H83" i="20"/>
  <c r="G83" i="20"/>
  <c r="F83" i="20"/>
  <c r="H77" i="20"/>
  <c r="G77" i="20"/>
  <c r="F77" i="20"/>
  <c r="H113" i="21"/>
  <c r="G113" i="21"/>
  <c r="F113" i="21"/>
  <c r="H107" i="21"/>
  <c r="G107" i="21"/>
  <c r="F107" i="21"/>
  <c r="H101" i="21"/>
  <c r="G101" i="21"/>
  <c r="F101" i="21"/>
  <c r="H95" i="21"/>
  <c r="G95" i="21"/>
  <c r="F95" i="21"/>
  <c r="H89" i="21"/>
  <c r="G89" i="21"/>
  <c r="F89" i="21"/>
  <c r="H83" i="21"/>
  <c r="G83" i="21"/>
  <c r="F83" i="21"/>
  <c r="H77" i="21"/>
  <c r="G77" i="21"/>
  <c r="F77" i="21"/>
  <c r="H113" i="22"/>
  <c r="G113" i="22"/>
  <c r="F113" i="22"/>
  <c r="H107" i="22"/>
  <c r="G107" i="22"/>
  <c r="F107" i="22"/>
  <c r="H101" i="22"/>
  <c r="G101" i="22"/>
  <c r="F101" i="22"/>
  <c r="H95" i="22"/>
  <c r="G95" i="22"/>
  <c r="F95" i="22"/>
  <c r="H89" i="22"/>
  <c r="G89" i="22"/>
  <c r="F89" i="22"/>
  <c r="H83" i="22"/>
  <c r="G83" i="22"/>
  <c r="F83" i="22"/>
  <c r="H77" i="22"/>
  <c r="G77" i="22"/>
  <c r="F77" i="22"/>
  <c r="H113" i="23"/>
  <c r="G113" i="23"/>
  <c r="F113" i="23"/>
  <c r="H107" i="23"/>
  <c r="G107" i="23"/>
  <c r="F107" i="23"/>
  <c r="H101" i="23"/>
  <c r="G101" i="23"/>
  <c r="F101" i="23"/>
  <c r="H95" i="23"/>
  <c r="G95" i="23"/>
  <c r="F95" i="23"/>
  <c r="H89" i="23"/>
  <c r="G89" i="23"/>
  <c r="F89" i="23"/>
  <c r="H83" i="23"/>
  <c r="G83" i="23"/>
  <c r="F83" i="23"/>
  <c r="H77" i="23"/>
  <c r="G77" i="23"/>
  <c r="F77" i="23"/>
  <c r="H113" i="24"/>
  <c r="G113" i="24"/>
  <c r="F113" i="24"/>
  <c r="H107" i="24"/>
  <c r="G107" i="24"/>
  <c r="F107" i="24"/>
  <c r="H101" i="24"/>
  <c r="G101" i="24"/>
  <c r="F101" i="24"/>
  <c r="H95" i="24"/>
  <c r="G95" i="24"/>
  <c r="F95" i="24"/>
  <c r="H89" i="24"/>
  <c r="G89" i="24"/>
  <c r="F89" i="24"/>
  <c r="H83" i="24"/>
  <c r="G83" i="24"/>
  <c r="F83" i="24"/>
  <c r="H77" i="24"/>
  <c r="G77" i="24"/>
  <c r="F77" i="24"/>
  <c r="H113" i="25"/>
  <c r="G113" i="25"/>
  <c r="F113" i="25"/>
  <c r="H107" i="25"/>
  <c r="G107" i="25"/>
  <c r="F107" i="25"/>
  <c r="H101" i="25"/>
  <c r="G101" i="25"/>
  <c r="F101" i="25"/>
  <c r="H95" i="25"/>
  <c r="G95" i="25"/>
  <c r="F95" i="25"/>
  <c r="H89" i="25"/>
  <c r="G89" i="25"/>
  <c r="F89" i="25"/>
  <c r="H83" i="25"/>
  <c r="G83" i="25"/>
  <c r="F83" i="25"/>
  <c r="H77" i="25"/>
  <c r="G77" i="25"/>
  <c r="F77" i="25"/>
  <c r="H113" i="26"/>
  <c r="G113" i="26"/>
  <c r="F113" i="26"/>
  <c r="H107" i="26"/>
  <c r="G107" i="26"/>
  <c r="F107" i="26"/>
  <c r="H101" i="26"/>
  <c r="G101" i="26"/>
  <c r="F101" i="26"/>
  <c r="H95" i="26"/>
  <c r="G95" i="26"/>
  <c r="F95" i="26"/>
  <c r="H89" i="26"/>
  <c r="G89" i="26"/>
  <c r="F89" i="26"/>
  <c r="H83" i="26"/>
  <c r="G83" i="26"/>
  <c r="F83" i="26"/>
  <c r="H77" i="26"/>
  <c r="G77" i="26"/>
  <c r="F77" i="26"/>
  <c r="H113" i="27"/>
  <c r="G113" i="27"/>
  <c r="F113" i="27"/>
  <c r="H107" i="27"/>
  <c r="G107" i="27"/>
  <c r="F107" i="27"/>
  <c r="H101" i="27"/>
  <c r="G101" i="27"/>
  <c r="F101" i="27"/>
  <c r="H95" i="27"/>
  <c r="G95" i="27"/>
  <c r="F95" i="27"/>
  <c r="H89" i="27"/>
  <c r="G89" i="27"/>
  <c r="F89" i="27"/>
  <c r="H83" i="27"/>
  <c r="G83" i="27"/>
  <c r="F83" i="27"/>
  <c r="H77" i="27"/>
  <c r="G77" i="27"/>
  <c r="F77" i="27"/>
  <c r="H113" i="28"/>
  <c r="G113" i="28"/>
  <c r="F113" i="28"/>
  <c r="H107" i="28"/>
  <c r="G107" i="28"/>
  <c r="F107" i="28"/>
  <c r="H101" i="28"/>
  <c r="G101" i="28"/>
  <c r="F101" i="28"/>
  <c r="H95" i="28"/>
  <c r="G95" i="28"/>
  <c r="F95" i="28"/>
  <c r="H89" i="28"/>
  <c r="G89" i="28"/>
  <c r="F89" i="28"/>
  <c r="H83" i="28"/>
  <c r="G83" i="28"/>
  <c r="F83" i="28"/>
  <c r="H77" i="28"/>
  <c r="G77" i="28"/>
  <c r="F77" i="28"/>
  <c r="H113" i="29"/>
  <c r="G113" i="29"/>
  <c r="F113" i="29"/>
  <c r="H107" i="29"/>
  <c r="G107" i="29"/>
  <c r="F107" i="29"/>
  <c r="H101" i="29"/>
  <c r="G101" i="29"/>
  <c r="F101" i="29"/>
  <c r="H95" i="29"/>
  <c r="G95" i="29"/>
  <c r="F95" i="29"/>
  <c r="H89" i="29"/>
  <c r="G89" i="29"/>
  <c r="F89" i="29"/>
  <c r="H83" i="29"/>
  <c r="G83" i="29"/>
  <c r="F83" i="29"/>
  <c r="H77" i="29"/>
  <c r="G77" i="29"/>
  <c r="F77" i="29"/>
  <c r="H113" i="30"/>
  <c r="G113" i="30"/>
  <c r="F113" i="30"/>
  <c r="H107" i="30"/>
  <c r="G107" i="30"/>
  <c r="F107" i="30"/>
  <c r="H101" i="30"/>
  <c r="G101" i="30"/>
  <c r="F101" i="30"/>
  <c r="H95" i="30"/>
  <c r="G95" i="30"/>
  <c r="F95" i="30"/>
  <c r="H89" i="30"/>
  <c r="G89" i="30"/>
  <c r="F89" i="30"/>
  <c r="H83" i="30"/>
  <c r="G83" i="30"/>
  <c r="F83" i="30"/>
  <c r="H77" i="30"/>
  <c r="G77" i="30"/>
  <c r="F77" i="30"/>
  <c r="H113" i="31"/>
  <c r="G113" i="31"/>
  <c r="F113" i="31"/>
  <c r="H107" i="31"/>
  <c r="G107" i="31"/>
  <c r="F107" i="31"/>
  <c r="H101" i="31"/>
  <c r="G101" i="31"/>
  <c r="F101" i="31"/>
  <c r="H95" i="31"/>
  <c r="G95" i="31"/>
  <c r="F95" i="31"/>
  <c r="H89" i="31"/>
  <c r="G89" i="31"/>
  <c r="F89" i="31"/>
  <c r="H83" i="31"/>
  <c r="G83" i="31"/>
  <c r="F83" i="31"/>
  <c r="H77" i="31"/>
  <c r="G77" i="31"/>
  <c r="F77" i="31"/>
  <c r="H113" i="32"/>
  <c r="G113" i="32"/>
  <c r="F113" i="32"/>
  <c r="H107" i="32"/>
  <c r="G107" i="32"/>
  <c r="F107" i="32"/>
  <c r="H101" i="32"/>
  <c r="G101" i="32"/>
  <c r="F101" i="32"/>
  <c r="H95" i="32"/>
  <c r="G95" i="32"/>
  <c r="F95" i="32"/>
  <c r="H89" i="32"/>
  <c r="G89" i="32"/>
  <c r="F89" i="32"/>
  <c r="H83" i="32"/>
  <c r="G83" i="32"/>
  <c r="F83" i="32"/>
  <c r="H77" i="32"/>
  <c r="G77" i="32"/>
  <c r="F77" i="32"/>
  <c r="H113" i="33"/>
  <c r="G113" i="33"/>
  <c r="F113" i="33"/>
  <c r="H107" i="33"/>
  <c r="G107" i="33"/>
  <c r="F107" i="33"/>
  <c r="H101" i="33"/>
  <c r="G101" i="33"/>
  <c r="F101" i="33"/>
  <c r="H95" i="33"/>
  <c r="G95" i="33"/>
  <c r="F95" i="33"/>
  <c r="H89" i="33"/>
  <c r="G89" i="33"/>
  <c r="F89" i="33"/>
  <c r="H83" i="33"/>
  <c r="G83" i="33"/>
  <c r="F83" i="33"/>
  <c r="H77" i="33"/>
  <c r="G77" i="33"/>
  <c r="F77" i="33"/>
  <c r="H113" i="34"/>
  <c r="G113" i="34"/>
  <c r="F113" i="34"/>
  <c r="H107" i="34"/>
  <c r="G107" i="34"/>
  <c r="F107" i="34"/>
  <c r="H101" i="34"/>
  <c r="G101" i="34"/>
  <c r="F101" i="34"/>
  <c r="H95" i="34"/>
  <c r="G95" i="34"/>
  <c r="F95" i="34"/>
  <c r="H89" i="34"/>
  <c r="G89" i="34"/>
  <c r="F89" i="34"/>
  <c r="H83" i="34"/>
  <c r="G83" i="34"/>
  <c r="F83" i="34"/>
  <c r="H77" i="34"/>
  <c r="G77" i="34"/>
  <c r="F77" i="34"/>
  <c r="H113" i="35"/>
  <c r="G113" i="35"/>
  <c r="F113" i="35"/>
  <c r="H107" i="35"/>
  <c r="G107" i="35"/>
  <c r="F107" i="35"/>
  <c r="H101" i="35"/>
  <c r="G101" i="35"/>
  <c r="F101" i="35"/>
  <c r="H95" i="35"/>
  <c r="G95" i="35"/>
  <c r="F95" i="35"/>
  <c r="H89" i="35"/>
  <c r="G89" i="35"/>
  <c r="F89" i="35"/>
  <c r="H83" i="35"/>
  <c r="G83" i="35"/>
  <c r="F83" i="35"/>
  <c r="H77" i="35"/>
  <c r="G77" i="35"/>
  <c r="F77" i="35"/>
  <c r="H113" i="36"/>
  <c r="G113" i="36"/>
  <c r="F113" i="36"/>
  <c r="H107" i="36"/>
  <c r="G107" i="36"/>
  <c r="F107" i="36"/>
  <c r="H101" i="36"/>
  <c r="G101" i="36"/>
  <c r="F101" i="36"/>
  <c r="H95" i="36"/>
  <c r="G95" i="36"/>
  <c r="F95" i="36"/>
  <c r="H89" i="36"/>
  <c r="G89" i="36"/>
  <c r="F89" i="36"/>
  <c r="H83" i="36"/>
  <c r="G83" i="36"/>
  <c r="F83" i="36"/>
  <c r="H77" i="36"/>
  <c r="G77" i="36"/>
  <c r="F77" i="36"/>
  <c r="H113" i="37"/>
  <c r="G113" i="37"/>
  <c r="F113" i="37"/>
  <c r="H107" i="37"/>
  <c r="G107" i="37"/>
  <c r="F107" i="37"/>
  <c r="H101" i="37"/>
  <c r="G101" i="37"/>
  <c r="F101" i="37"/>
  <c r="H95" i="37"/>
  <c r="G95" i="37"/>
  <c r="F95" i="37"/>
  <c r="H89" i="37"/>
  <c r="G89" i="37"/>
  <c r="F89" i="37"/>
  <c r="H83" i="37"/>
  <c r="G83" i="37"/>
  <c r="F83" i="37"/>
  <c r="H77" i="37"/>
  <c r="G77" i="37"/>
  <c r="F77" i="37"/>
  <c r="H113" i="38"/>
  <c r="G113" i="38"/>
  <c r="F113" i="38"/>
  <c r="H107" i="38"/>
  <c r="G107" i="38"/>
  <c r="F107" i="38"/>
  <c r="H101" i="38"/>
  <c r="G101" i="38"/>
  <c r="F101" i="38"/>
  <c r="H95" i="38"/>
  <c r="G95" i="38"/>
  <c r="F95" i="38"/>
  <c r="H89" i="38"/>
  <c r="G89" i="38"/>
  <c r="F89" i="38"/>
  <c r="H83" i="38"/>
  <c r="G83" i="38"/>
  <c r="F83" i="38"/>
  <c r="H77" i="38"/>
  <c r="G77" i="38"/>
  <c r="F77" i="38"/>
  <c r="H113" i="39"/>
  <c r="G113" i="39"/>
  <c r="F113" i="39"/>
  <c r="H107" i="39"/>
  <c r="G107" i="39"/>
  <c r="F107" i="39"/>
  <c r="H101" i="39"/>
  <c r="G101" i="39"/>
  <c r="F101" i="39"/>
  <c r="H95" i="39"/>
  <c r="G95" i="39"/>
  <c r="F95" i="39"/>
  <c r="H89" i="39"/>
  <c r="G89" i="39"/>
  <c r="F89" i="39"/>
  <c r="H83" i="39"/>
  <c r="G83" i="39"/>
  <c r="F83" i="39"/>
  <c r="H77" i="39"/>
  <c r="G77" i="39"/>
  <c r="F77" i="39"/>
  <c r="H113" i="40"/>
  <c r="G113" i="40"/>
  <c r="F113" i="40"/>
  <c r="H107" i="40"/>
  <c r="G107" i="40"/>
  <c r="F107" i="40"/>
  <c r="H101" i="40"/>
  <c r="G101" i="40"/>
  <c r="F101" i="40"/>
  <c r="H95" i="40"/>
  <c r="G95" i="40"/>
  <c r="F95" i="40"/>
  <c r="H89" i="40"/>
  <c r="G89" i="40"/>
  <c r="F89" i="40"/>
  <c r="H83" i="40"/>
  <c r="G83" i="40"/>
  <c r="F83" i="40"/>
  <c r="H77" i="40"/>
  <c r="G77" i="40"/>
  <c r="F77" i="40"/>
  <c r="H113" i="41"/>
  <c r="G113" i="41"/>
  <c r="F113" i="41"/>
  <c r="H107" i="41"/>
  <c r="G107" i="41"/>
  <c r="F107" i="41"/>
  <c r="H101" i="41"/>
  <c r="G101" i="41"/>
  <c r="F101" i="41"/>
  <c r="H95" i="41"/>
  <c r="G95" i="41"/>
  <c r="F95" i="41"/>
  <c r="H89" i="41"/>
  <c r="G89" i="41"/>
  <c r="F89" i="41"/>
  <c r="H83" i="41"/>
  <c r="G83" i="41"/>
  <c r="F83" i="41"/>
  <c r="H77" i="41"/>
  <c r="G77" i="41"/>
  <c r="F77" i="41"/>
  <c r="H113" i="42"/>
  <c r="G113" i="42"/>
  <c r="F113" i="42"/>
  <c r="H107" i="42"/>
  <c r="G107" i="42"/>
  <c r="F107" i="42"/>
  <c r="H101" i="42"/>
  <c r="G101" i="42"/>
  <c r="F101" i="42"/>
  <c r="H95" i="42"/>
  <c r="G95" i="42"/>
  <c r="F95" i="42"/>
  <c r="H89" i="42"/>
  <c r="G89" i="42"/>
  <c r="F89" i="42"/>
  <c r="H83" i="42"/>
  <c r="G83" i="42"/>
  <c r="F83" i="42"/>
  <c r="H77" i="42"/>
  <c r="G77" i="42"/>
  <c r="F77" i="42"/>
  <c r="H113" i="43"/>
  <c r="G113" i="43"/>
  <c r="F113" i="43"/>
  <c r="H107" i="43"/>
  <c r="G107" i="43"/>
  <c r="F107" i="43"/>
  <c r="H101" i="43"/>
  <c r="G101" i="43"/>
  <c r="F101" i="43"/>
  <c r="H95" i="43"/>
  <c r="G95" i="43"/>
  <c r="F95" i="43"/>
  <c r="H89" i="43"/>
  <c r="G89" i="43"/>
  <c r="F89" i="43"/>
  <c r="H83" i="43"/>
  <c r="G83" i="43"/>
  <c r="F83" i="43"/>
  <c r="H77" i="43"/>
  <c r="G77" i="43"/>
  <c r="F77" i="43"/>
  <c r="H113" i="44"/>
  <c r="G113" i="44"/>
  <c r="F113" i="44"/>
  <c r="H107" i="44"/>
  <c r="G107" i="44"/>
  <c r="F107" i="44"/>
  <c r="H101" i="44"/>
  <c r="G101" i="44"/>
  <c r="F101" i="44"/>
  <c r="H95" i="44"/>
  <c r="G95" i="44"/>
  <c r="F95" i="44"/>
  <c r="H89" i="44"/>
  <c r="G89" i="44"/>
  <c r="F89" i="44"/>
  <c r="H83" i="44"/>
  <c r="G83" i="44"/>
  <c r="F83" i="44"/>
  <c r="H77" i="44"/>
  <c r="G77" i="44"/>
  <c r="F77" i="44"/>
  <c r="H113" i="45"/>
  <c r="G113" i="45"/>
  <c r="F113" i="45"/>
  <c r="H107" i="45"/>
  <c r="G107" i="45"/>
  <c r="F107" i="45"/>
  <c r="H101" i="45"/>
  <c r="G101" i="45"/>
  <c r="F101" i="45"/>
  <c r="H95" i="45"/>
  <c r="G95" i="45"/>
  <c r="F95" i="45"/>
  <c r="H89" i="45"/>
  <c r="G89" i="45"/>
  <c r="F89" i="45"/>
  <c r="H83" i="45"/>
  <c r="G83" i="45"/>
  <c r="F83" i="45"/>
  <c r="H77" i="45"/>
  <c r="G77" i="45"/>
  <c r="F77" i="45"/>
  <c r="H113" i="46"/>
  <c r="G113" i="46"/>
  <c r="F113" i="46"/>
  <c r="H107" i="46"/>
  <c r="G107" i="46"/>
  <c r="F107" i="46"/>
  <c r="H101" i="46"/>
  <c r="G101" i="46"/>
  <c r="F101" i="46"/>
  <c r="H95" i="46"/>
  <c r="G95" i="46"/>
  <c r="F95" i="46"/>
  <c r="H89" i="46"/>
  <c r="G89" i="46"/>
  <c r="F89" i="46"/>
  <c r="H83" i="46"/>
  <c r="G83" i="46"/>
  <c r="F83" i="46"/>
  <c r="H77" i="46"/>
  <c r="G77" i="46"/>
  <c r="F77" i="46"/>
  <c r="H113" i="47"/>
  <c r="G113" i="47"/>
  <c r="F113" i="47"/>
  <c r="H107" i="47"/>
  <c r="G107" i="47"/>
  <c r="F107" i="47"/>
  <c r="H101" i="47"/>
  <c r="G101" i="47"/>
  <c r="F101" i="47"/>
  <c r="H95" i="47"/>
  <c r="G95" i="47"/>
  <c r="F95" i="47"/>
  <c r="H89" i="47"/>
  <c r="G89" i="47"/>
  <c r="F89" i="47"/>
  <c r="H83" i="47"/>
  <c r="G83" i="47"/>
  <c r="F83" i="47"/>
  <c r="H77" i="47"/>
  <c r="G77" i="47"/>
  <c r="F77" i="47"/>
  <c r="H113" i="48"/>
  <c r="G113" i="48"/>
  <c r="F113" i="48"/>
  <c r="H107" i="48"/>
  <c r="G107" i="48"/>
  <c r="F107" i="48"/>
  <c r="H101" i="48"/>
  <c r="G101" i="48"/>
  <c r="F101" i="48"/>
  <c r="H95" i="48"/>
  <c r="G95" i="48"/>
  <c r="F95" i="48"/>
  <c r="H89" i="48"/>
  <c r="G89" i="48"/>
  <c r="F89" i="48"/>
  <c r="H83" i="48"/>
  <c r="G83" i="48"/>
  <c r="F83" i="48"/>
  <c r="H77" i="48"/>
  <c r="G77" i="48"/>
  <c r="F77" i="48"/>
  <c r="H113" i="49"/>
  <c r="G113" i="49"/>
  <c r="F113" i="49"/>
  <c r="H107" i="49"/>
  <c r="G107" i="49"/>
  <c r="F107" i="49"/>
  <c r="H101" i="49"/>
  <c r="G101" i="49"/>
  <c r="F101" i="49"/>
  <c r="H95" i="49"/>
  <c r="G95" i="49"/>
  <c r="F95" i="49"/>
  <c r="H89" i="49"/>
  <c r="G89" i="49"/>
  <c r="F89" i="49"/>
  <c r="H83" i="49"/>
  <c r="G83" i="49"/>
  <c r="F83" i="49"/>
  <c r="H77" i="49"/>
  <c r="G77" i="49"/>
  <c r="F77" i="49"/>
  <c r="H113" i="50"/>
  <c r="G113" i="50"/>
  <c r="F113" i="50"/>
  <c r="H107" i="50"/>
  <c r="G107" i="50"/>
  <c r="F107" i="50"/>
  <c r="H101" i="50"/>
  <c r="G101" i="50"/>
  <c r="F101" i="50"/>
  <c r="H95" i="50"/>
  <c r="G95" i="50"/>
  <c r="F95" i="50"/>
  <c r="H89" i="50"/>
  <c r="G89" i="50"/>
  <c r="F89" i="50"/>
  <c r="H83" i="50"/>
  <c r="G83" i="50"/>
  <c r="F83" i="50"/>
  <c r="H77" i="50"/>
  <c r="G77" i="50"/>
  <c r="F77" i="50"/>
  <c r="H113" i="51"/>
  <c r="G113" i="51"/>
  <c r="F113" i="51"/>
  <c r="H107" i="51"/>
  <c r="G107" i="51"/>
  <c r="F107" i="51"/>
  <c r="H101" i="51"/>
  <c r="G101" i="51"/>
  <c r="F101" i="51"/>
  <c r="H95" i="51"/>
  <c r="G95" i="51"/>
  <c r="F95" i="51"/>
  <c r="H89" i="51"/>
  <c r="G89" i="51"/>
  <c r="F89" i="51"/>
  <c r="H83" i="51"/>
  <c r="G83" i="51"/>
  <c r="F83" i="51"/>
  <c r="H77" i="51"/>
  <c r="G77" i="51"/>
  <c r="F77" i="51"/>
  <c r="H113" i="52"/>
  <c r="G113" i="52"/>
  <c r="F113" i="52"/>
  <c r="H107" i="52"/>
  <c r="G107" i="52"/>
  <c r="F107" i="52"/>
  <c r="H101" i="52"/>
  <c r="G101" i="52"/>
  <c r="F101" i="52"/>
  <c r="H95" i="52"/>
  <c r="G95" i="52"/>
  <c r="F95" i="52"/>
  <c r="H89" i="52"/>
  <c r="G89" i="52"/>
  <c r="F89" i="52"/>
  <c r="H83" i="52"/>
  <c r="G83" i="52"/>
  <c r="F83" i="52"/>
  <c r="H77" i="52"/>
  <c r="G77" i="52"/>
  <c r="F77" i="52"/>
  <c r="H113" i="53"/>
  <c r="G113" i="53"/>
  <c r="F113" i="53"/>
  <c r="H107" i="53"/>
  <c r="G107" i="53"/>
  <c r="F107" i="53"/>
  <c r="H101" i="53"/>
  <c r="G101" i="53"/>
  <c r="F101" i="53"/>
  <c r="H95" i="53"/>
  <c r="G95" i="53"/>
  <c r="F95" i="53"/>
  <c r="H89" i="53"/>
  <c r="G89" i="53"/>
  <c r="F89" i="53"/>
  <c r="H83" i="53"/>
  <c r="G83" i="53"/>
  <c r="F83" i="53"/>
  <c r="H77" i="53"/>
  <c r="G77" i="53"/>
  <c r="F77" i="53"/>
  <c r="H113" i="54"/>
  <c r="G113" i="54"/>
  <c r="F113" i="54"/>
  <c r="H107" i="54"/>
  <c r="G107" i="54"/>
  <c r="F107" i="54"/>
  <c r="H101" i="54"/>
  <c r="G101" i="54"/>
  <c r="F101" i="54"/>
  <c r="H95" i="54"/>
  <c r="G95" i="54"/>
  <c r="F95" i="54"/>
  <c r="H89" i="54"/>
  <c r="G89" i="54"/>
  <c r="F89" i="54"/>
  <c r="H83" i="54"/>
  <c r="G83" i="54"/>
  <c r="F83" i="54"/>
  <c r="H77" i="54"/>
  <c r="G77" i="54"/>
  <c r="F77" i="54"/>
  <c r="H113" i="55"/>
  <c r="G113" i="55"/>
  <c r="F113" i="55"/>
  <c r="H107" i="55"/>
  <c r="G107" i="55"/>
  <c r="F107" i="55"/>
  <c r="H101" i="55"/>
  <c r="G101" i="55"/>
  <c r="F101" i="55"/>
  <c r="H95" i="55"/>
  <c r="G95" i="55"/>
  <c r="F95" i="55"/>
  <c r="H89" i="55"/>
  <c r="G89" i="55"/>
  <c r="F89" i="55"/>
  <c r="H83" i="55"/>
  <c r="G83" i="55"/>
  <c r="F83" i="55"/>
  <c r="H77" i="55"/>
  <c r="G77" i="55"/>
  <c r="F77" i="55"/>
  <c r="H113" i="1"/>
  <c r="G113" i="1"/>
  <c r="F113" i="1"/>
  <c r="H107" i="1"/>
  <c r="G107" i="1"/>
  <c r="F107" i="1"/>
  <c r="H101" i="1"/>
  <c r="G101" i="1"/>
  <c r="F101" i="1"/>
  <c r="H95" i="1"/>
  <c r="G95" i="1"/>
  <c r="F95" i="1"/>
  <c r="H89" i="1"/>
  <c r="G89" i="1"/>
  <c r="F89" i="1"/>
  <c r="H83" i="1"/>
  <c r="G83" i="1"/>
  <c r="F83" i="1"/>
  <c r="H77" i="1"/>
  <c r="G77" i="1"/>
  <c r="F77" i="1"/>
  <c r="G41" i="12"/>
  <c r="G41" i="28"/>
  <c r="F41" i="33"/>
  <c r="F41" i="49"/>
  <c r="H39" i="2"/>
  <c r="G39" i="2"/>
  <c r="F39" i="2"/>
  <c r="H39" i="3"/>
  <c r="G39" i="3"/>
  <c r="F39" i="3"/>
  <c r="H39" i="4"/>
  <c r="G39" i="4"/>
  <c r="F39" i="4"/>
  <c r="H39" i="5"/>
  <c r="G39" i="5"/>
  <c r="F39" i="5"/>
  <c r="F41" i="5" s="1"/>
  <c r="H39" i="6"/>
  <c r="G39" i="6"/>
  <c r="F39" i="6"/>
  <c r="H39" i="7"/>
  <c r="G39" i="7"/>
  <c r="F39" i="7"/>
  <c r="H39" i="8"/>
  <c r="G39" i="8"/>
  <c r="G41" i="8" s="1"/>
  <c r="F39" i="8"/>
  <c r="H39" i="9"/>
  <c r="G39" i="9"/>
  <c r="F39" i="9"/>
  <c r="H39" i="10"/>
  <c r="G39" i="10"/>
  <c r="F39" i="10"/>
  <c r="H39" i="11"/>
  <c r="G39" i="11"/>
  <c r="F39" i="11"/>
  <c r="H39" i="12"/>
  <c r="G39" i="12"/>
  <c r="F39" i="12"/>
  <c r="H39" i="13"/>
  <c r="G39" i="13"/>
  <c r="F39" i="13"/>
  <c r="F41" i="13" s="1"/>
  <c r="H39" i="14"/>
  <c r="G39" i="14"/>
  <c r="F39" i="14"/>
  <c r="H39" i="15"/>
  <c r="G39" i="15"/>
  <c r="F39" i="15"/>
  <c r="H39" i="16"/>
  <c r="G39" i="16"/>
  <c r="G41" i="16" s="1"/>
  <c r="F39" i="16"/>
  <c r="H39" i="17"/>
  <c r="G39" i="17"/>
  <c r="F39" i="17"/>
  <c r="H39" i="18"/>
  <c r="G39" i="18"/>
  <c r="F39" i="18"/>
  <c r="H39" i="19"/>
  <c r="G39" i="19"/>
  <c r="F39" i="19"/>
  <c r="H39" i="20"/>
  <c r="G39" i="20"/>
  <c r="F39" i="20"/>
  <c r="H39" i="21"/>
  <c r="G39" i="21"/>
  <c r="F39" i="21"/>
  <c r="F41" i="21" s="1"/>
  <c r="H39" i="22"/>
  <c r="G39" i="22"/>
  <c r="F39" i="22"/>
  <c r="H39" i="23"/>
  <c r="G39" i="23"/>
  <c r="F39" i="23"/>
  <c r="H39" i="24"/>
  <c r="G39" i="24"/>
  <c r="F39" i="24"/>
  <c r="H39" i="25"/>
  <c r="G39" i="25"/>
  <c r="F39" i="25"/>
  <c r="H39" i="26"/>
  <c r="G39" i="26"/>
  <c r="F39" i="26"/>
  <c r="H39" i="27"/>
  <c r="G39" i="27"/>
  <c r="F39" i="27"/>
  <c r="H39" i="28"/>
  <c r="G39" i="28"/>
  <c r="F39" i="28"/>
  <c r="H39" i="29"/>
  <c r="G39" i="29"/>
  <c r="F39" i="29"/>
  <c r="F41" i="29" s="1"/>
  <c r="F42" i="29" s="1"/>
  <c r="H39" i="30"/>
  <c r="G39" i="30"/>
  <c r="F39" i="30"/>
  <c r="H39" i="31"/>
  <c r="G39" i="31"/>
  <c r="F39" i="31"/>
  <c r="H39" i="32"/>
  <c r="G39" i="32"/>
  <c r="G41" i="32" s="1"/>
  <c r="F39" i="32"/>
  <c r="H39" i="33"/>
  <c r="G39" i="33"/>
  <c r="F39" i="33"/>
  <c r="H39" i="34"/>
  <c r="G39" i="34"/>
  <c r="F39" i="34"/>
  <c r="H39" i="35"/>
  <c r="G39" i="35"/>
  <c r="F39" i="35"/>
  <c r="H39" i="36"/>
  <c r="G39" i="36"/>
  <c r="F39" i="36"/>
  <c r="H39" i="37"/>
  <c r="G39" i="37"/>
  <c r="F39" i="37"/>
  <c r="F41" i="37" s="1"/>
  <c r="H39" i="38"/>
  <c r="G39" i="38"/>
  <c r="F39" i="38"/>
  <c r="H39" i="39"/>
  <c r="G39" i="39"/>
  <c r="F39" i="39"/>
  <c r="H39" i="40"/>
  <c r="G39" i="40"/>
  <c r="G41" i="40" s="1"/>
  <c r="F39" i="40"/>
  <c r="H39" i="41"/>
  <c r="G39" i="41"/>
  <c r="F39" i="41"/>
  <c r="H39" i="42"/>
  <c r="G39" i="42"/>
  <c r="F39" i="42"/>
  <c r="H39" i="43"/>
  <c r="G39" i="43"/>
  <c r="F39" i="43"/>
  <c r="H39" i="44"/>
  <c r="G39" i="44"/>
  <c r="F39" i="44"/>
  <c r="H39" i="45"/>
  <c r="G39" i="45"/>
  <c r="F39" i="45"/>
  <c r="F41" i="45" s="1"/>
  <c r="H39" i="46"/>
  <c r="G39" i="46"/>
  <c r="F39" i="46"/>
  <c r="H39" i="47"/>
  <c r="G39" i="47"/>
  <c r="F39" i="47"/>
  <c r="H39" i="48"/>
  <c r="G39" i="48"/>
  <c r="G41" i="48" s="1"/>
  <c r="F39" i="48"/>
  <c r="H39" i="49"/>
  <c r="G39" i="49"/>
  <c r="F39" i="49"/>
  <c r="H39" i="50"/>
  <c r="G39" i="50"/>
  <c r="F39" i="50"/>
  <c r="H39" i="51"/>
  <c r="G39" i="51"/>
  <c r="F39" i="51"/>
  <c r="H39" i="52"/>
  <c r="G39" i="52"/>
  <c r="F39" i="52"/>
  <c r="H39" i="53"/>
  <c r="G39" i="53"/>
  <c r="F39" i="53"/>
  <c r="F41" i="53" s="1"/>
  <c r="H39" i="54"/>
  <c r="G39" i="54"/>
  <c r="F39" i="54"/>
  <c r="H39" i="55"/>
  <c r="G39" i="55"/>
  <c r="F39" i="55"/>
  <c r="H39" i="1"/>
  <c r="G39" i="1"/>
  <c r="G41" i="1" s="1"/>
  <c r="F39" i="1"/>
  <c r="H32" i="2"/>
  <c r="H41" i="2" s="1"/>
  <c r="H42" i="2" s="1"/>
  <c r="G32" i="2"/>
  <c r="G41" i="2" s="1"/>
  <c r="F32" i="2"/>
  <c r="H32" i="3"/>
  <c r="G32" i="3"/>
  <c r="G41" i="3" s="1"/>
  <c r="F32" i="3"/>
  <c r="F41" i="3" s="1"/>
  <c r="F42" i="3" s="1"/>
  <c r="H32" i="4"/>
  <c r="H41" i="4" s="1"/>
  <c r="H42" i="4" s="1"/>
  <c r="G32" i="4"/>
  <c r="G41" i="4" s="1"/>
  <c r="F32" i="4"/>
  <c r="F41" i="4" s="1"/>
  <c r="H32" i="5"/>
  <c r="G32" i="5"/>
  <c r="F32" i="5"/>
  <c r="H32" i="6"/>
  <c r="H41" i="6" s="1"/>
  <c r="G32" i="6"/>
  <c r="F32" i="6"/>
  <c r="F41" i="6" s="1"/>
  <c r="F42" i="6" s="1"/>
  <c r="H32" i="7"/>
  <c r="G32" i="7"/>
  <c r="G41" i="7" s="1"/>
  <c r="F32" i="7"/>
  <c r="H32" i="8"/>
  <c r="G32" i="8"/>
  <c r="F32" i="8"/>
  <c r="F41" i="8" s="1"/>
  <c r="H32" i="9"/>
  <c r="G32" i="9"/>
  <c r="G41" i="9" s="1"/>
  <c r="G42" i="9" s="1"/>
  <c r="F32" i="9"/>
  <c r="F41" i="9" s="1"/>
  <c r="H32" i="10"/>
  <c r="H41" i="10" s="1"/>
  <c r="G32" i="10"/>
  <c r="F32" i="10"/>
  <c r="H32" i="11"/>
  <c r="G32" i="11"/>
  <c r="G41" i="11" s="1"/>
  <c r="F32" i="11"/>
  <c r="H32" i="12"/>
  <c r="H41" i="12" s="1"/>
  <c r="H42" i="12" s="1"/>
  <c r="G32" i="12"/>
  <c r="F32" i="12"/>
  <c r="F41" i="12" s="1"/>
  <c r="H32" i="13"/>
  <c r="G32" i="13"/>
  <c r="F32" i="13"/>
  <c r="H32" i="14"/>
  <c r="H41" i="14" s="1"/>
  <c r="G32" i="14"/>
  <c r="F32" i="14"/>
  <c r="F41" i="14" s="1"/>
  <c r="F42" i="14" s="1"/>
  <c r="H32" i="15"/>
  <c r="G32" i="15"/>
  <c r="G41" i="15" s="1"/>
  <c r="F32" i="15"/>
  <c r="H32" i="16"/>
  <c r="G32" i="16"/>
  <c r="F32" i="16"/>
  <c r="F41" i="16" s="1"/>
  <c r="H32" i="17"/>
  <c r="G32" i="17"/>
  <c r="G41" i="17" s="1"/>
  <c r="G42" i="17" s="1"/>
  <c r="F32" i="17"/>
  <c r="F41" i="17" s="1"/>
  <c r="H32" i="18"/>
  <c r="H41" i="18" s="1"/>
  <c r="G32" i="18"/>
  <c r="F32" i="18"/>
  <c r="H32" i="19"/>
  <c r="G32" i="19"/>
  <c r="G41" i="19" s="1"/>
  <c r="F32" i="19"/>
  <c r="H32" i="20"/>
  <c r="H41" i="20" s="1"/>
  <c r="H42" i="20" s="1"/>
  <c r="G32" i="20"/>
  <c r="G41" i="20" s="1"/>
  <c r="F32" i="20"/>
  <c r="F41" i="20" s="1"/>
  <c r="H32" i="21"/>
  <c r="G32" i="21"/>
  <c r="F32" i="21"/>
  <c r="H32" i="22"/>
  <c r="H41" i="22" s="1"/>
  <c r="G32" i="22"/>
  <c r="F32" i="22"/>
  <c r="F41" i="22" s="1"/>
  <c r="F42" i="22" s="1"/>
  <c r="H32" i="23"/>
  <c r="G32" i="23"/>
  <c r="G41" i="23" s="1"/>
  <c r="F32" i="23"/>
  <c r="F41" i="23" s="1"/>
  <c r="H32" i="24"/>
  <c r="G32" i="24"/>
  <c r="G41" i="24" s="1"/>
  <c r="F32" i="24"/>
  <c r="F41" i="24" s="1"/>
  <c r="H32" i="25"/>
  <c r="G32" i="25"/>
  <c r="G41" i="25" s="1"/>
  <c r="G42" i="25" s="1"/>
  <c r="F32" i="25"/>
  <c r="F41" i="25" s="1"/>
  <c r="H32" i="26"/>
  <c r="H41" i="26" s="1"/>
  <c r="G32" i="26"/>
  <c r="F32" i="26"/>
  <c r="H32" i="27"/>
  <c r="G32" i="27"/>
  <c r="G41" i="27" s="1"/>
  <c r="F32" i="27"/>
  <c r="H32" i="28"/>
  <c r="H41" i="28" s="1"/>
  <c r="H42" i="28" s="1"/>
  <c r="G32" i="28"/>
  <c r="F32" i="28"/>
  <c r="F41" i="28" s="1"/>
  <c r="H32" i="29"/>
  <c r="G32" i="29"/>
  <c r="F32" i="29"/>
  <c r="H32" i="30"/>
  <c r="H41" i="30" s="1"/>
  <c r="G32" i="30"/>
  <c r="F32" i="30"/>
  <c r="F41" i="30" s="1"/>
  <c r="F42" i="30" s="1"/>
  <c r="H32" i="31"/>
  <c r="G32" i="31"/>
  <c r="G41" i="31" s="1"/>
  <c r="F32" i="31"/>
  <c r="H32" i="32"/>
  <c r="G32" i="32"/>
  <c r="F32" i="32"/>
  <c r="F41" i="32" s="1"/>
  <c r="H32" i="33"/>
  <c r="G32" i="33"/>
  <c r="G41" i="33" s="1"/>
  <c r="G42" i="33" s="1"/>
  <c r="F32" i="33"/>
  <c r="H32" i="34"/>
  <c r="H41" i="34" s="1"/>
  <c r="G32" i="34"/>
  <c r="G41" i="34" s="1"/>
  <c r="F32" i="34"/>
  <c r="H32" i="35"/>
  <c r="G32" i="35"/>
  <c r="G41" i="35" s="1"/>
  <c r="F32" i="35"/>
  <c r="H32" i="36"/>
  <c r="H41" i="36" s="1"/>
  <c r="H42" i="36" s="1"/>
  <c r="G32" i="36"/>
  <c r="G41" i="36" s="1"/>
  <c r="F32" i="36"/>
  <c r="F41" i="36" s="1"/>
  <c r="H32" i="37"/>
  <c r="G32" i="37"/>
  <c r="F32" i="37"/>
  <c r="H32" i="38"/>
  <c r="H41" i="38" s="1"/>
  <c r="G32" i="38"/>
  <c r="F32" i="38"/>
  <c r="F41" i="38" s="1"/>
  <c r="F42" i="38" s="1"/>
  <c r="H32" i="39"/>
  <c r="G32" i="39"/>
  <c r="G41" i="39" s="1"/>
  <c r="F32" i="39"/>
  <c r="F41" i="39" s="1"/>
  <c r="H32" i="40"/>
  <c r="G32" i="40"/>
  <c r="F32" i="40"/>
  <c r="F41" i="40" s="1"/>
  <c r="H32" i="41"/>
  <c r="G32" i="41"/>
  <c r="G41" i="41" s="1"/>
  <c r="F32" i="41"/>
  <c r="F41" i="41" s="1"/>
  <c r="H32" i="42"/>
  <c r="H41" i="42" s="1"/>
  <c r="G32" i="42"/>
  <c r="F32" i="42"/>
  <c r="H32" i="43"/>
  <c r="G32" i="43"/>
  <c r="G41" i="43" s="1"/>
  <c r="F32" i="43"/>
  <c r="H32" i="44"/>
  <c r="H41" i="44" s="1"/>
  <c r="G32" i="44"/>
  <c r="G41" i="44" s="1"/>
  <c r="F32" i="44"/>
  <c r="F41" i="44" s="1"/>
  <c r="H32" i="45"/>
  <c r="G32" i="45"/>
  <c r="F32" i="45"/>
  <c r="H32" i="46"/>
  <c r="H41" i="46" s="1"/>
  <c r="G32" i="46"/>
  <c r="F32" i="46"/>
  <c r="F41" i="46" s="1"/>
  <c r="H32" i="47"/>
  <c r="G32" i="47"/>
  <c r="G41" i="47" s="1"/>
  <c r="F32" i="47"/>
  <c r="H32" i="48"/>
  <c r="G32" i="48"/>
  <c r="F32" i="48"/>
  <c r="F41" i="48" s="1"/>
  <c r="H32" i="49"/>
  <c r="G32" i="49"/>
  <c r="G41" i="49" s="1"/>
  <c r="F32" i="49"/>
  <c r="H32" i="50"/>
  <c r="H41" i="50" s="1"/>
  <c r="G32" i="50"/>
  <c r="G41" i="50" s="1"/>
  <c r="F32" i="50"/>
  <c r="H32" i="51"/>
  <c r="G32" i="51"/>
  <c r="G41" i="51" s="1"/>
  <c r="F32" i="51"/>
  <c r="H32" i="52"/>
  <c r="H41" i="52" s="1"/>
  <c r="G32" i="52"/>
  <c r="G41" i="52" s="1"/>
  <c r="F32" i="52"/>
  <c r="F41" i="52" s="1"/>
  <c r="H32" i="53"/>
  <c r="G32" i="53"/>
  <c r="F32" i="53"/>
  <c r="H32" i="54"/>
  <c r="H41" i="54" s="1"/>
  <c r="G32" i="54"/>
  <c r="F32" i="54"/>
  <c r="F41" i="54" s="1"/>
  <c r="H32" i="55"/>
  <c r="G32" i="55"/>
  <c r="G41" i="55" s="1"/>
  <c r="F32" i="55"/>
  <c r="H32" i="1"/>
  <c r="G32" i="1"/>
  <c r="F32" i="1"/>
  <c r="F41" i="1" s="1"/>
  <c r="F30" i="5"/>
  <c r="H30" i="23"/>
  <c r="F30" i="29"/>
  <c r="G30" i="41"/>
  <c r="F30" i="43"/>
  <c r="H30" i="49"/>
  <c r="F30" i="54"/>
  <c r="H20" i="2"/>
  <c r="G20" i="2"/>
  <c r="G30" i="2" s="1"/>
  <c r="F20" i="2"/>
  <c r="H20" i="3"/>
  <c r="G20" i="3"/>
  <c r="F20" i="3"/>
  <c r="H20" i="4"/>
  <c r="G20" i="4"/>
  <c r="F20" i="4"/>
  <c r="H20" i="5"/>
  <c r="G20" i="5"/>
  <c r="F20" i="5"/>
  <c r="H20" i="6"/>
  <c r="G20" i="6"/>
  <c r="F20" i="6"/>
  <c r="H20" i="7"/>
  <c r="H30" i="7" s="1"/>
  <c r="G20" i="7"/>
  <c r="F20" i="7"/>
  <c r="H20" i="8"/>
  <c r="G20" i="8"/>
  <c r="F20" i="8"/>
  <c r="H20" i="9"/>
  <c r="G20" i="9"/>
  <c r="F20" i="9"/>
  <c r="F30" i="9" s="1"/>
  <c r="H20" i="10"/>
  <c r="G20" i="10"/>
  <c r="G30" i="10" s="1"/>
  <c r="F20" i="10"/>
  <c r="H20" i="11"/>
  <c r="G20" i="11"/>
  <c r="F20" i="11"/>
  <c r="H20" i="12"/>
  <c r="G20" i="12"/>
  <c r="F20" i="12"/>
  <c r="H20" i="13"/>
  <c r="G20" i="13"/>
  <c r="F20" i="13"/>
  <c r="F30" i="13" s="1"/>
  <c r="H20" i="14"/>
  <c r="G20" i="14"/>
  <c r="F20" i="14"/>
  <c r="H20" i="15"/>
  <c r="G20" i="15"/>
  <c r="F20" i="15"/>
  <c r="F30" i="15" s="1"/>
  <c r="H20" i="16"/>
  <c r="G20" i="16"/>
  <c r="F20" i="16"/>
  <c r="H20" i="17"/>
  <c r="G20" i="17"/>
  <c r="F20" i="17"/>
  <c r="F30" i="17" s="1"/>
  <c r="H20" i="18"/>
  <c r="G20" i="18"/>
  <c r="G30" i="18" s="1"/>
  <c r="F20" i="18"/>
  <c r="H20" i="19"/>
  <c r="G20" i="19"/>
  <c r="F20" i="19"/>
  <c r="H20" i="20"/>
  <c r="G20" i="20"/>
  <c r="G30" i="20" s="1"/>
  <c r="F20" i="20"/>
  <c r="H20" i="21"/>
  <c r="G20" i="21"/>
  <c r="F20" i="21"/>
  <c r="H20" i="22"/>
  <c r="G20" i="22"/>
  <c r="F20" i="22"/>
  <c r="H20" i="23"/>
  <c r="G20" i="23"/>
  <c r="F20" i="23"/>
  <c r="F30" i="23" s="1"/>
  <c r="H20" i="24"/>
  <c r="G20" i="24"/>
  <c r="F20" i="24"/>
  <c r="H20" i="25"/>
  <c r="G20" i="25"/>
  <c r="F20" i="25"/>
  <c r="H20" i="26"/>
  <c r="G20" i="26"/>
  <c r="G30" i="26" s="1"/>
  <c r="F20" i="26"/>
  <c r="H20" i="27"/>
  <c r="G20" i="27"/>
  <c r="F20" i="27"/>
  <c r="H20" i="28"/>
  <c r="G20" i="28"/>
  <c r="G30" i="28" s="1"/>
  <c r="G42" i="28" s="1"/>
  <c r="F20" i="28"/>
  <c r="H20" i="29"/>
  <c r="G20" i="29"/>
  <c r="F20" i="29"/>
  <c r="H20" i="30"/>
  <c r="G20" i="30"/>
  <c r="F20" i="30"/>
  <c r="H20" i="31"/>
  <c r="G20" i="31"/>
  <c r="F20" i="31"/>
  <c r="F30" i="31" s="1"/>
  <c r="H20" i="32"/>
  <c r="G20" i="32"/>
  <c r="F20" i="32"/>
  <c r="H20" i="33"/>
  <c r="G20" i="33"/>
  <c r="F20" i="33"/>
  <c r="F30" i="33" s="1"/>
  <c r="H20" i="34"/>
  <c r="G20" i="34"/>
  <c r="G30" i="34" s="1"/>
  <c r="F20" i="34"/>
  <c r="H20" i="35"/>
  <c r="G20" i="35"/>
  <c r="F20" i="35"/>
  <c r="H20" i="36"/>
  <c r="G20" i="36"/>
  <c r="F20" i="36"/>
  <c r="H20" i="37"/>
  <c r="H30" i="37" s="1"/>
  <c r="G20" i="37"/>
  <c r="F20" i="37"/>
  <c r="H20" i="38"/>
  <c r="G20" i="38"/>
  <c r="F20" i="38"/>
  <c r="H20" i="39"/>
  <c r="H30" i="39" s="1"/>
  <c r="G20" i="39"/>
  <c r="F20" i="39"/>
  <c r="H20" i="40"/>
  <c r="G20" i="40"/>
  <c r="F20" i="40"/>
  <c r="H20" i="41"/>
  <c r="G20" i="41"/>
  <c r="F20" i="41"/>
  <c r="H20" i="42"/>
  <c r="G20" i="42"/>
  <c r="F20" i="42"/>
  <c r="H20" i="43"/>
  <c r="G20" i="43"/>
  <c r="F20" i="43"/>
  <c r="H20" i="44"/>
  <c r="G20" i="44"/>
  <c r="G30" i="44" s="1"/>
  <c r="F20" i="44"/>
  <c r="H20" i="45"/>
  <c r="G20" i="45"/>
  <c r="F20" i="45"/>
  <c r="H20" i="46"/>
  <c r="G20" i="46"/>
  <c r="F20" i="46"/>
  <c r="H20" i="47"/>
  <c r="H30" i="47" s="1"/>
  <c r="G20" i="47"/>
  <c r="F20" i="47"/>
  <c r="H20" i="48"/>
  <c r="G20" i="48"/>
  <c r="F20" i="48"/>
  <c r="H20" i="49"/>
  <c r="G20" i="49"/>
  <c r="F20" i="49"/>
  <c r="F30" i="49" s="1"/>
  <c r="H20" i="50"/>
  <c r="G20" i="50"/>
  <c r="F20" i="50"/>
  <c r="H20" i="51"/>
  <c r="G20" i="51"/>
  <c r="F20" i="51"/>
  <c r="H20" i="52"/>
  <c r="G20" i="52"/>
  <c r="F20" i="52"/>
  <c r="H20" i="53"/>
  <c r="G20" i="53"/>
  <c r="F20" i="53"/>
  <c r="H20" i="54"/>
  <c r="G20" i="54"/>
  <c r="F20" i="54"/>
  <c r="H20" i="55"/>
  <c r="H30" i="55" s="1"/>
  <c r="G20" i="55"/>
  <c r="F20" i="55"/>
  <c r="H20" i="1"/>
  <c r="G20" i="1"/>
  <c r="F20" i="1"/>
  <c r="H7" i="2"/>
  <c r="H30" i="2" s="1"/>
  <c r="G7" i="2"/>
  <c r="F7" i="2"/>
  <c r="H7" i="3"/>
  <c r="G7" i="3"/>
  <c r="G30" i="3" s="1"/>
  <c r="G42" i="3" s="1"/>
  <c r="F7" i="3"/>
  <c r="F30" i="3" s="1"/>
  <c r="H7" i="4"/>
  <c r="H30" i="4" s="1"/>
  <c r="G7" i="4"/>
  <c r="F7" i="4"/>
  <c r="H7" i="5"/>
  <c r="H30" i="5" s="1"/>
  <c r="G7" i="5"/>
  <c r="F7" i="5"/>
  <c r="H7" i="6"/>
  <c r="H30" i="6" s="1"/>
  <c r="G7" i="6"/>
  <c r="G30" i="6" s="1"/>
  <c r="F7" i="6"/>
  <c r="F30" i="6" s="1"/>
  <c r="H7" i="7"/>
  <c r="G7" i="7"/>
  <c r="F7" i="7"/>
  <c r="H7" i="8"/>
  <c r="G7" i="8"/>
  <c r="F7" i="8"/>
  <c r="F30" i="8" s="1"/>
  <c r="F42" i="8" s="1"/>
  <c r="H7" i="9"/>
  <c r="H30" i="9" s="1"/>
  <c r="G7" i="9"/>
  <c r="G30" i="9" s="1"/>
  <c r="F7" i="9"/>
  <c r="H7" i="10"/>
  <c r="G7" i="10"/>
  <c r="F7" i="10"/>
  <c r="H7" i="11"/>
  <c r="H30" i="11" s="1"/>
  <c r="G7" i="11"/>
  <c r="G30" i="11" s="1"/>
  <c r="G42" i="11" s="1"/>
  <c r="F7" i="11"/>
  <c r="F30" i="11" s="1"/>
  <c r="H7" i="12"/>
  <c r="H30" i="12" s="1"/>
  <c r="G7" i="12"/>
  <c r="F7" i="12"/>
  <c r="H7" i="13"/>
  <c r="G7" i="13"/>
  <c r="F7" i="13"/>
  <c r="H7" i="14"/>
  <c r="H30" i="14" s="1"/>
  <c r="G7" i="14"/>
  <c r="G30" i="14" s="1"/>
  <c r="F7" i="14"/>
  <c r="F30" i="14" s="1"/>
  <c r="H7" i="15"/>
  <c r="H30" i="15" s="1"/>
  <c r="G7" i="15"/>
  <c r="F7" i="15"/>
  <c r="H7" i="16"/>
  <c r="G7" i="16"/>
  <c r="F7" i="16"/>
  <c r="F30" i="16" s="1"/>
  <c r="F42" i="16" s="1"/>
  <c r="H7" i="17"/>
  <c r="H30" i="17" s="1"/>
  <c r="G7" i="17"/>
  <c r="G30" i="17" s="1"/>
  <c r="F7" i="17"/>
  <c r="H7" i="18"/>
  <c r="G7" i="18"/>
  <c r="F7" i="18"/>
  <c r="H7" i="19"/>
  <c r="H30" i="19" s="1"/>
  <c r="G7" i="19"/>
  <c r="G30" i="19" s="1"/>
  <c r="G42" i="19" s="1"/>
  <c r="F7" i="19"/>
  <c r="F30" i="19" s="1"/>
  <c r="H7" i="20"/>
  <c r="H30" i="20" s="1"/>
  <c r="G7" i="20"/>
  <c r="F7" i="20"/>
  <c r="H7" i="21"/>
  <c r="G7" i="21"/>
  <c r="F7" i="21"/>
  <c r="H7" i="22"/>
  <c r="H30" i="22" s="1"/>
  <c r="G7" i="22"/>
  <c r="G30" i="22" s="1"/>
  <c r="F7" i="22"/>
  <c r="F30" i="22" s="1"/>
  <c r="H7" i="23"/>
  <c r="G7" i="23"/>
  <c r="F7" i="23"/>
  <c r="H7" i="24"/>
  <c r="G7" i="24"/>
  <c r="F7" i="24"/>
  <c r="F30" i="24" s="1"/>
  <c r="F42" i="24" s="1"/>
  <c r="H7" i="25"/>
  <c r="H30" i="25" s="1"/>
  <c r="G7" i="25"/>
  <c r="G30" i="25" s="1"/>
  <c r="F7" i="25"/>
  <c r="H7" i="26"/>
  <c r="G7" i="26"/>
  <c r="F7" i="26"/>
  <c r="H7" i="27"/>
  <c r="H30" i="27" s="1"/>
  <c r="G7" i="27"/>
  <c r="G30" i="27" s="1"/>
  <c r="G42" i="27" s="1"/>
  <c r="F7" i="27"/>
  <c r="F30" i="27" s="1"/>
  <c r="H7" i="28"/>
  <c r="H30" i="28" s="1"/>
  <c r="G7" i="28"/>
  <c r="F7" i="28"/>
  <c r="H7" i="29"/>
  <c r="G7" i="29"/>
  <c r="F7" i="29"/>
  <c r="H7" i="30"/>
  <c r="H30" i="30" s="1"/>
  <c r="G7" i="30"/>
  <c r="G30" i="30" s="1"/>
  <c r="F7" i="30"/>
  <c r="F30" i="30" s="1"/>
  <c r="H7" i="31"/>
  <c r="H30" i="31" s="1"/>
  <c r="G7" i="31"/>
  <c r="F7" i="31"/>
  <c r="H7" i="32"/>
  <c r="G7" i="32"/>
  <c r="F7" i="32"/>
  <c r="F30" i="32" s="1"/>
  <c r="H7" i="33"/>
  <c r="H30" i="33" s="1"/>
  <c r="G7" i="33"/>
  <c r="G30" i="33" s="1"/>
  <c r="F7" i="33"/>
  <c r="H7" i="34"/>
  <c r="G7" i="34"/>
  <c r="F7" i="34"/>
  <c r="H7" i="35"/>
  <c r="G7" i="35"/>
  <c r="G30" i="35" s="1"/>
  <c r="G42" i="35" s="1"/>
  <c r="F7" i="35"/>
  <c r="F30" i="35" s="1"/>
  <c r="H7" i="36"/>
  <c r="H30" i="36" s="1"/>
  <c r="G7" i="36"/>
  <c r="F7" i="36"/>
  <c r="H7" i="37"/>
  <c r="G7" i="37"/>
  <c r="G30" i="37" s="1"/>
  <c r="F7" i="37"/>
  <c r="H7" i="38"/>
  <c r="H30" i="38" s="1"/>
  <c r="G7" i="38"/>
  <c r="G30" i="38" s="1"/>
  <c r="F7" i="38"/>
  <c r="F30" i="38" s="1"/>
  <c r="H7" i="39"/>
  <c r="G7" i="39"/>
  <c r="F7" i="39"/>
  <c r="H7" i="40"/>
  <c r="G7" i="40"/>
  <c r="F7" i="40"/>
  <c r="F30" i="40" s="1"/>
  <c r="F42" i="40" s="1"/>
  <c r="H7" i="41"/>
  <c r="H30" i="41" s="1"/>
  <c r="G7" i="41"/>
  <c r="F7" i="41"/>
  <c r="F30" i="41" s="1"/>
  <c r="H7" i="42"/>
  <c r="G7" i="42"/>
  <c r="F7" i="42"/>
  <c r="H7" i="43"/>
  <c r="G7" i="43"/>
  <c r="G30" i="43" s="1"/>
  <c r="G42" i="43" s="1"/>
  <c r="F7" i="43"/>
  <c r="H7" i="44"/>
  <c r="H30" i="44" s="1"/>
  <c r="G7" i="44"/>
  <c r="F7" i="44"/>
  <c r="H7" i="45"/>
  <c r="G7" i="45"/>
  <c r="F7" i="45"/>
  <c r="H7" i="46"/>
  <c r="H30" i="46" s="1"/>
  <c r="G7" i="46"/>
  <c r="G30" i="46" s="1"/>
  <c r="F7" i="46"/>
  <c r="F30" i="46" s="1"/>
  <c r="H7" i="47"/>
  <c r="G7" i="47"/>
  <c r="F7" i="47"/>
  <c r="H7" i="48"/>
  <c r="G7" i="48"/>
  <c r="F7" i="48"/>
  <c r="F30" i="48" s="1"/>
  <c r="H7" i="49"/>
  <c r="G7" i="49"/>
  <c r="G30" i="49" s="1"/>
  <c r="F7" i="49"/>
  <c r="H7" i="50"/>
  <c r="G7" i="50"/>
  <c r="F7" i="50"/>
  <c r="H7" i="51"/>
  <c r="G7" i="51"/>
  <c r="G30" i="51" s="1"/>
  <c r="G42" i="51" s="1"/>
  <c r="F7" i="51"/>
  <c r="F30" i="51" s="1"/>
  <c r="H7" i="52"/>
  <c r="H30" i="52" s="1"/>
  <c r="G7" i="52"/>
  <c r="G30" i="52" s="1"/>
  <c r="G42" i="52" s="1"/>
  <c r="F7" i="52"/>
  <c r="H7" i="53"/>
  <c r="G7" i="53"/>
  <c r="F7" i="53"/>
  <c r="H7" i="54"/>
  <c r="H30" i="54" s="1"/>
  <c r="G7" i="54"/>
  <c r="G30" i="54" s="1"/>
  <c r="F7" i="54"/>
  <c r="H7" i="55"/>
  <c r="G7" i="55"/>
  <c r="F7" i="55"/>
  <c r="H7" i="1"/>
  <c r="G7" i="1"/>
  <c r="F7" i="1"/>
  <c r="F42" i="1" s="1"/>
  <c r="H69" i="1" l="1"/>
  <c r="F69" i="1"/>
  <c r="G69" i="1"/>
  <c r="G63" i="1"/>
  <c r="F63" i="1"/>
  <c r="H63" i="1"/>
  <c r="F118" i="17"/>
  <c r="G118" i="5"/>
  <c r="H118" i="9"/>
  <c r="F118" i="53"/>
  <c r="F118" i="49"/>
  <c r="H118" i="34"/>
  <c r="F118" i="33"/>
  <c r="G42" i="2"/>
  <c r="G42" i="49"/>
  <c r="G30" i="12"/>
  <c r="G42" i="12" s="1"/>
  <c r="H118" i="45"/>
  <c r="H118" i="42"/>
  <c r="H118" i="41"/>
  <c r="H118" i="30"/>
  <c r="G30" i="36"/>
  <c r="G42" i="36" s="1"/>
  <c r="F30" i="25"/>
  <c r="G30" i="4"/>
  <c r="G42" i="4" s="1"/>
  <c r="F30" i="34"/>
  <c r="F30" i="26"/>
  <c r="F118" i="32"/>
  <c r="G118" i="3"/>
  <c r="H118" i="2"/>
  <c r="F42" i="52"/>
  <c r="F118" i="46"/>
  <c r="H118" i="46"/>
  <c r="F118" i="4"/>
  <c r="G30" i="1"/>
  <c r="F30" i="53"/>
  <c r="H30" i="51"/>
  <c r="G30" i="48"/>
  <c r="F30" i="45"/>
  <c r="H30" i="43"/>
  <c r="G30" i="40"/>
  <c r="G42" i="40" s="1"/>
  <c r="F30" i="37"/>
  <c r="F42" i="37" s="1"/>
  <c r="H30" i="35"/>
  <c r="G30" i="32"/>
  <c r="G30" i="24"/>
  <c r="F30" i="21"/>
  <c r="G30" i="16"/>
  <c r="G30" i="8"/>
  <c r="G42" i="8" s="1"/>
  <c r="H30" i="3"/>
  <c r="G30" i="55"/>
  <c r="G42" i="55" s="1"/>
  <c r="F30" i="52"/>
  <c r="H30" i="50"/>
  <c r="H42" i="50" s="1"/>
  <c r="G30" i="47"/>
  <c r="G42" i="47" s="1"/>
  <c r="F30" i="44"/>
  <c r="F42" i="44" s="1"/>
  <c r="H30" i="42"/>
  <c r="F30" i="36"/>
  <c r="F42" i="36" s="1"/>
  <c r="H30" i="34"/>
  <c r="G30" i="31"/>
  <c r="G42" i="31" s="1"/>
  <c r="H30" i="26"/>
  <c r="G30" i="23"/>
  <c r="G42" i="23" s="1"/>
  <c r="H30" i="18"/>
  <c r="G30" i="15"/>
  <c r="G42" i="15" s="1"/>
  <c r="H30" i="10"/>
  <c r="G30" i="7"/>
  <c r="G42" i="7" s="1"/>
  <c r="F30" i="4"/>
  <c r="F42" i="4" s="1"/>
  <c r="H41" i="55"/>
  <c r="H42" i="55" s="1"/>
  <c r="H41" i="47"/>
  <c r="H42" i="47" s="1"/>
  <c r="H41" i="39"/>
  <c r="H41" i="31"/>
  <c r="H42" i="31" s="1"/>
  <c r="H41" i="23"/>
  <c r="H42" i="23" s="1"/>
  <c r="H41" i="15"/>
  <c r="H42" i="15" s="1"/>
  <c r="H41" i="7"/>
  <c r="H118" i="53"/>
  <c r="G118" i="53"/>
  <c r="H42" i="39"/>
  <c r="G42" i="20"/>
  <c r="H42" i="7"/>
  <c r="F42" i="54"/>
  <c r="F42" i="46"/>
  <c r="G42" i="41"/>
  <c r="F42" i="21"/>
  <c r="G41" i="54"/>
  <c r="F41" i="51"/>
  <c r="F42" i="51" s="1"/>
  <c r="H41" i="49"/>
  <c r="G41" i="46"/>
  <c r="F41" i="43"/>
  <c r="H41" i="41"/>
  <c r="G41" i="38"/>
  <c r="G42" i="38" s="1"/>
  <c r="F41" i="35"/>
  <c r="F42" i="35" s="1"/>
  <c r="H41" i="33"/>
  <c r="G41" i="30"/>
  <c r="F41" i="27"/>
  <c r="H41" i="25"/>
  <c r="G41" i="22"/>
  <c r="F41" i="19"/>
  <c r="H41" i="17"/>
  <c r="H42" i="17" s="1"/>
  <c r="G41" i="14"/>
  <c r="G42" i="14" s="1"/>
  <c r="F41" i="11"/>
  <c r="H41" i="9"/>
  <c r="G41" i="6"/>
  <c r="G42" i="6" s="1"/>
  <c r="H41" i="1"/>
  <c r="G118" i="37"/>
  <c r="F118" i="36"/>
  <c r="F118" i="13"/>
  <c r="H118" i="13"/>
  <c r="H118" i="10"/>
  <c r="H42" i="44"/>
  <c r="F42" i="48"/>
  <c r="H42" i="30"/>
  <c r="F41" i="55"/>
  <c r="F41" i="47"/>
  <c r="G41" i="42"/>
  <c r="F41" i="31"/>
  <c r="F42" i="31" s="1"/>
  <c r="G41" i="26"/>
  <c r="G41" i="18"/>
  <c r="G42" i="18" s="1"/>
  <c r="F41" i="15"/>
  <c r="G41" i="10"/>
  <c r="F41" i="7"/>
  <c r="F118" i="21"/>
  <c r="G118" i="17"/>
  <c r="F118" i="16"/>
  <c r="F42" i="32"/>
  <c r="G42" i="44"/>
  <c r="H42" i="52"/>
  <c r="F42" i="53"/>
  <c r="F42" i="45"/>
  <c r="H118" i="38"/>
  <c r="G118" i="23"/>
  <c r="G118" i="55"/>
  <c r="F118" i="45"/>
  <c r="G118" i="35"/>
  <c r="H118" i="29"/>
  <c r="G118" i="29"/>
  <c r="F118" i="29"/>
  <c r="G118" i="26"/>
  <c r="H118" i="26"/>
  <c r="H118" i="25"/>
  <c r="G118" i="25"/>
  <c r="F118" i="25"/>
  <c r="H118" i="22"/>
  <c r="G118" i="9"/>
  <c r="F118" i="8"/>
  <c r="H118" i="49"/>
  <c r="H118" i="33"/>
  <c r="G118" i="8"/>
  <c r="F118" i="52"/>
  <c r="G118" i="51"/>
  <c r="G118" i="45"/>
  <c r="F118" i="44"/>
  <c r="G118" i="40"/>
  <c r="G118" i="22"/>
  <c r="F118" i="18"/>
  <c r="H118" i="18"/>
  <c r="F118" i="15"/>
  <c r="F118" i="5"/>
  <c r="H118" i="5"/>
  <c r="G118" i="4"/>
  <c r="F118" i="43"/>
  <c r="G118" i="49"/>
  <c r="G118" i="33"/>
  <c r="G118" i="13"/>
  <c r="H118" i="21"/>
  <c r="G118" i="21"/>
  <c r="F118" i="14"/>
  <c r="H118" i="14"/>
  <c r="F118" i="11"/>
  <c r="H118" i="39"/>
  <c r="G118" i="19"/>
  <c r="G118" i="32"/>
  <c r="F118" i="9"/>
  <c r="F118" i="41"/>
  <c r="G118" i="41"/>
  <c r="F118" i="40"/>
  <c r="H118" i="32"/>
  <c r="H118" i="17"/>
  <c r="H118" i="7"/>
  <c r="G118" i="54"/>
  <c r="F118" i="50"/>
  <c r="H118" i="50"/>
  <c r="F118" i="47"/>
  <c r="F118" i="37"/>
  <c r="H118" i="37"/>
  <c r="G118" i="36"/>
  <c r="H118" i="31"/>
  <c r="H118" i="28"/>
  <c r="F118" i="28"/>
  <c r="G118" i="27"/>
  <c r="F118" i="20"/>
  <c r="H42" i="49"/>
  <c r="G42" i="46"/>
  <c r="F42" i="43"/>
  <c r="H42" i="41"/>
  <c r="H42" i="33"/>
  <c r="G42" i="30"/>
  <c r="F42" i="27"/>
  <c r="H42" i="25"/>
  <c r="G42" i="22"/>
  <c r="F42" i="19"/>
  <c r="F42" i="11"/>
  <c r="H42" i="9"/>
  <c r="H42" i="10"/>
  <c r="F42" i="25"/>
  <c r="H118" i="24"/>
  <c r="H42" i="46"/>
  <c r="F42" i="13"/>
  <c r="G42" i="48"/>
  <c r="H42" i="54"/>
  <c r="H42" i="38"/>
  <c r="H42" i="14"/>
  <c r="H42" i="6"/>
  <c r="G42" i="26"/>
  <c r="F42" i="15"/>
  <c r="G42" i="10"/>
  <c r="H118" i="52"/>
  <c r="H118" i="20"/>
  <c r="H42" i="34"/>
  <c r="H118" i="35"/>
  <c r="H42" i="22"/>
  <c r="G118" i="50"/>
  <c r="F118" i="3"/>
  <c r="H42" i="51"/>
  <c r="G30" i="53"/>
  <c r="G30" i="45"/>
  <c r="H30" i="40"/>
  <c r="H30" i="32"/>
  <c r="G30" i="21"/>
  <c r="H30" i="16"/>
  <c r="F30" i="10"/>
  <c r="H30" i="8"/>
  <c r="G30" i="5"/>
  <c r="F30" i="2"/>
  <c r="H41" i="51"/>
  <c r="H41" i="11"/>
  <c r="H42" i="11" s="1"/>
  <c r="H42" i="18"/>
  <c r="H118" i="54"/>
  <c r="F118" i="48"/>
  <c r="G118" i="46"/>
  <c r="G118" i="14"/>
  <c r="H118" i="3"/>
  <c r="F42" i="5"/>
  <c r="F118" i="35"/>
  <c r="G118" i="18"/>
  <c r="G42" i="54"/>
  <c r="G42" i="32"/>
  <c r="G42" i="24"/>
  <c r="H30" i="1"/>
  <c r="H42" i="1" s="1"/>
  <c r="F30" i="50"/>
  <c r="H30" i="48"/>
  <c r="F30" i="42"/>
  <c r="G30" i="29"/>
  <c r="H30" i="24"/>
  <c r="F30" i="18"/>
  <c r="G30" i="13"/>
  <c r="F30" i="55"/>
  <c r="F42" i="55" s="1"/>
  <c r="H30" i="53"/>
  <c r="G30" i="50"/>
  <c r="F30" i="47"/>
  <c r="F42" i="47" s="1"/>
  <c r="H30" i="45"/>
  <c r="G30" i="42"/>
  <c r="F30" i="39"/>
  <c r="F42" i="39" s="1"/>
  <c r="H30" i="29"/>
  <c r="H30" i="21"/>
  <c r="H30" i="13"/>
  <c r="F30" i="7"/>
  <c r="F42" i="7" s="1"/>
  <c r="F42" i="17"/>
  <c r="G118" i="44"/>
  <c r="F118" i="42"/>
  <c r="F118" i="39"/>
  <c r="G118" i="31"/>
  <c r="G118" i="12"/>
  <c r="F118" i="10"/>
  <c r="F118" i="7"/>
  <c r="H42" i="27"/>
  <c r="G42" i="1"/>
  <c r="G42" i="16"/>
  <c r="G30" i="39"/>
  <c r="G42" i="39" s="1"/>
  <c r="F30" i="28"/>
  <c r="F42" i="28" s="1"/>
  <c r="F30" i="20"/>
  <c r="F42" i="20" s="1"/>
  <c r="F30" i="12"/>
  <c r="F42" i="12" s="1"/>
  <c r="G42" i="50"/>
  <c r="G42" i="34"/>
  <c r="F42" i="23"/>
  <c r="H42" i="42"/>
  <c r="H42" i="26"/>
  <c r="F118" i="24"/>
  <c r="H41" i="27"/>
  <c r="F42" i="41"/>
  <c r="G41" i="53"/>
  <c r="G42" i="53" s="1"/>
  <c r="F41" i="50"/>
  <c r="H41" i="48"/>
  <c r="H42" i="48" s="1"/>
  <c r="G41" i="45"/>
  <c r="F41" i="42"/>
  <c r="F42" i="42" s="1"/>
  <c r="H41" i="40"/>
  <c r="H42" i="40" s="1"/>
  <c r="G41" i="37"/>
  <c r="G42" i="37" s="1"/>
  <c r="F41" i="34"/>
  <c r="F42" i="34" s="1"/>
  <c r="H41" i="32"/>
  <c r="H42" i="32" s="1"/>
  <c r="G41" i="29"/>
  <c r="G42" i="29" s="1"/>
  <c r="F41" i="26"/>
  <c r="H41" i="24"/>
  <c r="G41" i="21"/>
  <c r="G42" i="21" s="1"/>
  <c r="F41" i="18"/>
  <c r="H41" i="16"/>
  <c r="G41" i="13"/>
  <c r="F41" i="10"/>
  <c r="H41" i="8"/>
  <c r="G41" i="5"/>
  <c r="F41" i="2"/>
  <c r="H118" i="55"/>
  <c r="H118" i="44"/>
  <c r="G118" i="38"/>
  <c r="F118" i="34"/>
  <c r="G118" i="28"/>
  <c r="F118" i="27"/>
  <c r="H118" i="23"/>
  <c r="H118" i="12"/>
  <c r="G118" i="6"/>
  <c r="F118" i="2"/>
  <c r="H41" i="35"/>
  <c r="H42" i="35" s="1"/>
  <c r="H41" i="3"/>
  <c r="H118" i="48"/>
  <c r="G118" i="42"/>
  <c r="H118" i="16"/>
  <c r="G118" i="10"/>
  <c r="H41" i="53"/>
  <c r="H41" i="45"/>
  <c r="H42" i="45" s="1"/>
  <c r="H41" i="37"/>
  <c r="H42" i="37" s="1"/>
  <c r="H41" i="29"/>
  <c r="H41" i="21"/>
  <c r="H41" i="13"/>
  <c r="H41" i="5"/>
  <c r="H42" i="5" s="1"/>
  <c r="F118" i="55"/>
  <c r="H118" i="51"/>
  <c r="G118" i="47"/>
  <c r="H118" i="40"/>
  <c r="G118" i="34"/>
  <c r="F118" i="30"/>
  <c r="G118" i="24"/>
  <c r="F118" i="23"/>
  <c r="H118" i="19"/>
  <c r="G118" i="15"/>
  <c r="H118" i="8"/>
  <c r="G118" i="2"/>
  <c r="H41" i="43"/>
  <c r="H42" i="43" s="1"/>
  <c r="H41" i="19"/>
  <c r="H42" i="19" s="1"/>
  <c r="F118" i="38"/>
  <c r="F118" i="31"/>
  <c r="H118" i="27"/>
  <c r="F118" i="6"/>
  <c r="F42" i="9"/>
  <c r="G118" i="52"/>
  <c r="F118" i="51"/>
  <c r="H118" i="47"/>
  <c r="G118" i="43"/>
  <c r="H118" i="36"/>
  <c r="G118" i="30"/>
  <c r="F118" i="26"/>
  <c r="G118" i="20"/>
  <c r="F118" i="19"/>
  <c r="H118" i="15"/>
  <c r="G118" i="11"/>
  <c r="H118" i="4"/>
  <c r="F42" i="49"/>
  <c r="F42" i="33"/>
  <c r="F118" i="54"/>
  <c r="G118" i="48"/>
  <c r="H118" i="43"/>
  <c r="G118" i="39"/>
  <c r="F118" i="22"/>
  <c r="G118" i="16"/>
  <c r="H118" i="11"/>
  <c r="G118" i="7"/>
  <c r="G45" i="1" l="1"/>
  <c r="G118" i="1" s="1"/>
  <c r="F45" i="1"/>
  <c r="F118" i="1" s="1"/>
  <c r="H45" i="1"/>
  <c r="H118" i="1" s="1"/>
  <c r="F42" i="2"/>
  <c r="H42" i="24"/>
  <c r="G42" i="45"/>
  <c r="H42" i="53"/>
  <c r="G42" i="5"/>
  <c r="F42" i="26"/>
  <c r="G42" i="42"/>
  <c r="H42" i="13"/>
  <c r="F42" i="50"/>
  <c r="H42" i="29"/>
  <c r="H42" i="3"/>
  <c r="G42" i="13"/>
  <c r="H42" i="21"/>
  <c r="F42" i="10"/>
  <c r="H42" i="8"/>
  <c r="H42" i="16"/>
  <c r="F42" i="18"/>
</calcChain>
</file>

<file path=xl/sharedStrings.xml><?xml version="1.0" encoding="utf-8"?>
<sst xmlns="http://schemas.openxmlformats.org/spreadsheetml/2006/main" count="4819" uniqueCount="173">
  <si>
    <t>LOCAL GOVERNMENT MTEF ALLOCATIONS: 2024/25 - 2026/27</t>
  </si>
  <si>
    <t/>
  </si>
  <si>
    <t xml:space="preserve">
Summary</t>
  </si>
  <si>
    <t>2024/25
 R thousands</t>
  </si>
  <si>
    <t>2025/26
 R thousands</t>
  </si>
  <si>
    <t>2026/27
 R thousands</t>
  </si>
  <si>
    <t>Direct transfers</t>
  </si>
  <si>
    <t/>
  </si>
  <si>
    <t>Equitable share and related</t>
  </si>
  <si>
    <t>Fuel levy sharing</t>
  </si>
  <si>
    <t>Infrastructure</t>
  </si>
  <si>
    <t>Municipal infrastructure grant</t>
  </si>
  <si>
    <t>Urban settlement development grant</t>
  </si>
  <si>
    <t>Public transport network grant</t>
  </si>
  <si>
    <t>Integrated national electrification programme (municipal) grant</t>
  </si>
  <si>
    <t>Neighbourhood development partnership grant (capital grant)</t>
  </si>
  <si>
    <t>Rural roads assets management systems grant</t>
  </si>
  <si>
    <t>Integrated city development grant</t>
  </si>
  <si>
    <t>Regional bulk infrastructure grant</t>
  </si>
  <si>
    <t>Water services infrastructure grant</t>
  </si>
  <si>
    <t>Municipal disaster recovery grant</t>
  </si>
  <si>
    <t>Integrated urban development grant</t>
  </si>
  <si>
    <t>Metro informal settlements partnership grant</t>
  </si>
  <si>
    <t>Capacity building and other current transfers</t>
  </si>
  <si>
    <t>Local government financial management grant</t>
  </si>
  <si>
    <t>Municipal systems improvements grant</t>
  </si>
  <si>
    <t>Expanded public works programme integrated grant for municipalities</t>
  </si>
  <si>
    <t>Infrastructure skills development grant</t>
  </si>
  <si>
    <t>Municpal emergency housing grant</t>
  </si>
  <si>
    <t>Energy efficiency and demand side management grant</t>
  </si>
  <si>
    <t>Municipal disaster relief grant</t>
  </si>
  <si>
    <t>Programme and project preperation support grant</t>
  </si>
  <si>
    <t>Municipal demarcation transition grant</t>
  </si>
  <si>
    <t>Sub total direct transfers</t>
  </si>
  <si>
    <t>Indirect transfers</t>
  </si>
  <si>
    <t>Infrastructure transfers</t>
  </si>
  <si>
    <t>Integrated national electrification programme (Eskom) grant</t>
  </si>
  <si>
    <t>Neighbourhood development partnership grant (technical assistance)</t>
  </si>
  <si>
    <t>Rural households infrastructure grant</t>
  </si>
  <si>
    <t>Sub total indirect transfers</t>
  </si>
  <si>
    <t>Total</t>
  </si>
  <si>
    <t xml:space="preserve">
C DC21   Ugu</t>
  </si>
  <si>
    <t xml:space="preserve"> </t>
  </si>
  <si>
    <t xml:space="preserve">  Breakdown of Equitable Share for district municipalities authorised for services</t>
  </si>
  <si>
    <t xml:space="preserve">       Water</t>
  </si>
  <si>
    <t>KZN212 : Umdoni</t>
  </si>
  <si>
    <t>KZN213 : Umzumbe</t>
  </si>
  <si>
    <t>KZN214 : uMuziwabantu</t>
  </si>
  <si>
    <t>KZN216 : Ray Nkonyeni</t>
  </si>
  <si>
    <t xml:space="preserve">       Sanitation</t>
  </si>
  <si>
    <t xml:space="preserve">  Breakdown of MIG allocations for district municipalities authorised for services</t>
  </si>
  <si>
    <t xml:space="preserve">  Breakdown of WSIG allocations for district municipalities authorised for services</t>
  </si>
  <si>
    <t xml:space="preserve">
C DC22   uMgungundlovu</t>
  </si>
  <si>
    <t>KZN221 : uMshwathi</t>
  </si>
  <si>
    <t>KZN222 : uMngeni</t>
  </si>
  <si>
    <t>KZN223 : Mpofana</t>
  </si>
  <si>
    <t>KZN224 : Impendle</t>
  </si>
  <si>
    <t>KZN226 : Mkhambathini</t>
  </si>
  <si>
    <t>KZN227 : Richmond</t>
  </si>
  <si>
    <t xml:space="preserve">
C DC23   Uthukela</t>
  </si>
  <si>
    <t>KZN235 : Okhahlamba</t>
  </si>
  <si>
    <t>KZN237 : Inkosi Langalibalele</t>
  </si>
  <si>
    <t>KZN238 : Alfred Duma</t>
  </si>
  <si>
    <t xml:space="preserve">
C DC24   Umzinyathi</t>
  </si>
  <si>
    <t>KZN241 : Endumeni</t>
  </si>
  <si>
    <t>KZN242 : Nquthu</t>
  </si>
  <si>
    <t>KZN244 : Msinga</t>
  </si>
  <si>
    <t>KZN245 : Umvoti</t>
  </si>
  <si>
    <t xml:space="preserve">
C DC25   Amajuba</t>
  </si>
  <si>
    <t>KZN253 : Emadlangeni</t>
  </si>
  <si>
    <t>KZN254 : Dannhauser</t>
  </si>
  <si>
    <t xml:space="preserve">
C DC26   Zululand</t>
  </si>
  <si>
    <t>KZN261 : eDumbe</t>
  </si>
  <si>
    <t>KZN262 : uPhongolo</t>
  </si>
  <si>
    <t>KZN263 : Abaqulusi</t>
  </si>
  <si>
    <t>KZN265 : Nongoma</t>
  </si>
  <si>
    <t>KZN266 : Ulundi</t>
  </si>
  <si>
    <t xml:space="preserve">
C DC27   Umkhanyakude</t>
  </si>
  <si>
    <t>KZN271 : Umhlabuyalingana</t>
  </si>
  <si>
    <t>KZN272 : Jozini</t>
  </si>
  <si>
    <t>KZN275 : Mtubatuba</t>
  </si>
  <si>
    <t>KZN276 : Hlabisa Big Five</t>
  </si>
  <si>
    <t xml:space="preserve">  Breakdown of WSIG (6b) allocations for district municipalities authorised for services</t>
  </si>
  <si>
    <t xml:space="preserve">
C DC28   King Cetshwayo</t>
  </si>
  <si>
    <t>KZN281 : Mfolozi</t>
  </si>
  <si>
    <t>KZN284 : uMlalazi</t>
  </si>
  <si>
    <t>KZN285 : Mthonjaneni</t>
  </si>
  <si>
    <t>KZN286 : Nkandla</t>
  </si>
  <si>
    <t xml:space="preserve">
C DC29   iLembe</t>
  </si>
  <si>
    <t>KZN291 : Mandeni</t>
  </si>
  <si>
    <t>KZN292 : KwaDukuza</t>
  </si>
  <si>
    <t>KZN293 : Ndwedwe</t>
  </si>
  <si>
    <t>KZN294 : Maphumulo</t>
  </si>
  <si>
    <t xml:space="preserve">
C DC43   Harry Gwala</t>
  </si>
  <si>
    <t>KZN433 : Greater Kokstad</t>
  </si>
  <si>
    <t>KZN434 : Ubuhlebezwe</t>
  </si>
  <si>
    <t>KZN435 : Umzimkhulu</t>
  </si>
  <si>
    <t>KZN436 : Dr Nkosazana Dlamini Zuma</t>
  </si>
  <si>
    <t xml:space="preserve">
A ETH    eThekwini</t>
  </si>
  <si>
    <t xml:space="preserve">
B KZN212 Umdoni</t>
  </si>
  <si>
    <t xml:space="preserve">
B KZN213 Umzumbe</t>
  </si>
  <si>
    <t xml:space="preserve">
B KZN214 uMuziwabantu</t>
  </si>
  <si>
    <t xml:space="preserve">
B KZN216 Ray Nkonyeni</t>
  </si>
  <si>
    <t xml:space="preserve">
B KZN221 uMshwathi</t>
  </si>
  <si>
    <t xml:space="preserve">
B KZN222 uMngeni</t>
  </si>
  <si>
    <t xml:space="preserve">
B KZN223 Mpofana</t>
  </si>
  <si>
    <t xml:space="preserve">
B KZN224 Impendle</t>
  </si>
  <si>
    <t xml:space="preserve">
B KZN225 Msunduzi</t>
  </si>
  <si>
    <t xml:space="preserve">
B KZN226 Mkhambathini</t>
  </si>
  <si>
    <t xml:space="preserve">
B KZN227 Richmond</t>
  </si>
  <si>
    <t xml:space="preserve">
B KZN235 Okhahlamba</t>
  </si>
  <si>
    <t xml:space="preserve">
B KZN237 Inkosi Langalibalele</t>
  </si>
  <si>
    <t xml:space="preserve">
B KZN238 Alfred Duma</t>
  </si>
  <si>
    <t xml:space="preserve">
B KZN241 Endumeni</t>
  </si>
  <si>
    <t xml:space="preserve">
B KZN242 Nquthu</t>
  </si>
  <si>
    <t xml:space="preserve">
B KZN244 Msinga</t>
  </si>
  <si>
    <t xml:space="preserve">
B KZN245 Umvoti</t>
  </si>
  <si>
    <t xml:space="preserve">
B KZN252 Newcastle</t>
  </si>
  <si>
    <t xml:space="preserve">
B KZN253 Emadlangeni</t>
  </si>
  <si>
    <t xml:space="preserve">
B KZN254 Dannhauser</t>
  </si>
  <si>
    <t xml:space="preserve">
B KZN261 eDumbe</t>
  </si>
  <si>
    <t xml:space="preserve">
B KZN262 uPhongolo</t>
  </si>
  <si>
    <t xml:space="preserve">
B KZN263 Abaqulusi</t>
  </si>
  <si>
    <t xml:space="preserve">
B KZN265 Nongoma</t>
  </si>
  <si>
    <t xml:space="preserve">
B KZN266 Ulundi</t>
  </si>
  <si>
    <t xml:space="preserve">
B KZN271 Umhlabuyalingana</t>
  </si>
  <si>
    <t xml:space="preserve">
B KZN272 Jozini</t>
  </si>
  <si>
    <t xml:space="preserve">
B KZN275 Mtubatuba</t>
  </si>
  <si>
    <t xml:space="preserve">
B KZN276 Hlabisa Big Five</t>
  </si>
  <si>
    <t xml:space="preserve">
B KZN281 Mfolozi</t>
  </si>
  <si>
    <t xml:space="preserve">
B KZN282 uMhlathuze</t>
  </si>
  <si>
    <t xml:space="preserve">
B KZN284 uMlalazi</t>
  </si>
  <si>
    <t xml:space="preserve">
B KZN285 Mthonjaneni</t>
  </si>
  <si>
    <t xml:space="preserve">
B KZN286 Nkandla</t>
  </si>
  <si>
    <t xml:space="preserve">
B KZN291 Mandeni</t>
  </si>
  <si>
    <t xml:space="preserve">
B KZN292 KwaDukuza</t>
  </si>
  <si>
    <t xml:space="preserve">
B KZN293 Ndwedwe</t>
  </si>
  <si>
    <t xml:space="preserve">
B KZN294 Maphumulo</t>
  </si>
  <si>
    <t xml:space="preserve">
B KZN433 Greater Kokstad</t>
  </si>
  <si>
    <t xml:space="preserve">
B KZN434 Ubuhlebezwe</t>
  </si>
  <si>
    <t xml:space="preserve">
B KZN435 Umzimkhulu</t>
  </si>
  <si>
    <t xml:space="preserve">
B KZN436 Dr Nkosazana Dlamini Zuma</t>
  </si>
  <si>
    <t>Transfers from Provincial Departments</t>
  </si>
  <si>
    <t>Municipal Allocations from Provincial Departments</t>
  </si>
  <si>
    <t>of which</t>
  </si>
  <si>
    <t>Total: Transfers from Provincial Departments</t>
  </si>
  <si>
    <t>Economic Development, Tourism and Environmental Affairs</t>
  </si>
  <si>
    <t xml:space="preserve">Informal Economy Infrastructure </t>
  </si>
  <si>
    <t xml:space="preserve">Municipal Employment Initiave </t>
  </si>
  <si>
    <t>Informal Trader Infrastructure</t>
  </si>
  <si>
    <t>Margate Airport</t>
  </si>
  <si>
    <t>Pietermaritzburg Airport</t>
  </si>
  <si>
    <t>Richards Bay Airport</t>
  </si>
  <si>
    <t>Long Term Development Strategy</t>
  </si>
  <si>
    <t>Alfred Duma (Ladysmith) Visitor Information Centre</t>
  </si>
  <si>
    <t>Somkhanda Lodge</t>
  </si>
  <si>
    <t>St. Lucia Tourism Craft Market</t>
  </si>
  <si>
    <t>Green and Smart Municipality Competition</t>
  </si>
  <si>
    <t>Transformative River Management Programme</t>
  </si>
  <si>
    <t>Greenest Municipality Competition</t>
  </si>
  <si>
    <t>Rehabilitationof Nelson Street SMME Unit (Informal Economy Infrastructure)</t>
  </si>
  <si>
    <t>Human Settlements</t>
  </si>
  <si>
    <t>Operational Costs - Accredited Municipalities</t>
  </si>
  <si>
    <t>Community Residential Units (CRU)</t>
  </si>
  <si>
    <t>Planned expenditure from Human Settlement Development Grant - Level one or two Accredited Municipalitiies</t>
  </si>
  <si>
    <t>Planned expenditure from Informal Settlement Upgrading Partnership - level one or two Accredited Municipalities</t>
  </si>
  <si>
    <t>DEPARTMENT OF SPORT, ARTS AND CULTURE</t>
  </si>
  <si>
    <t>Maintenance Grants - Sport Facilities</t>
  </si>
  <si>
    <t>Operational costs of art centres</t>
  </si>
  <si>
    <t>Museum subsidies</t>
  </si>
  <si>
    <t>Provincialisation of libraries</t>
  </si>
  <si>
    <t>Community Library Services grant</t>
  </si>
  <si>
    <t>Infrastructure - Sport and Recreation Infrastructure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</si>
</sst>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#\ ##0"/>
    <numFmt numFmtId="165" formatCode="_(* #,##0,_);_(* \(#,##0,\);_(* &quot;- &quot;?_);_(@_)"/>
  </numFmts>
  <fonts count="13" x14ac:knownFonts="1">
    <font>
      <sz val="10"/>
      <color rgb="FF000000"/>
      <name val="ARIAL"/>
    </font>
    <font>
      <b/>
      <sz val="11"/>
      <color rgb="FF000000"/>
      <name val="Arial Narrow"/>
      <family val="2"/>
    </font>
    <font>
      <b/>
      <sz val="10"/>
      <color rgb="FF000000"/>
      <name val="Arial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1"/>
      <color indexed="8"/>
      <name val="Arial Narrow"/>
      <family val="2"/>
    </font>
    <font>
      <b/>
      <sz val="11"/>
      <color indexed="8"/>
      <name val="Arial Narrow"/>
      <family val="2"/>
    </font>
    <font>
      <b/>
      <sz val="10"/>
      <color indexed="8"/>
      <name val="Arial Narrow"/>
      <family val="2"/>
    </font>
    <font>
      <sz val="10"/>
      <color indexed="8"/>
      <name val="Arial Narrow"/>
      <family val="2"/>
    </font>
    <font>
      <sz val="1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1" fillId="0" borderId="0" xfId="0" applyFont="1" applyAlignment="1">
      <alignment horizontal="left" vertical="center" indent="2"/>
    </xf>
    <xf numFmtId="0" fontId="0" fillId="0" borderId="0" xfId="0" applyAlignment="1">
      <alignment horizontal="left" wrapText="1"/>
    </xf>
    <xf numFmtId="0" fontId="5" fillId="0" borderId="2" xfId="0" applyFont="1" applyBorder="1" applyAlignment="1">
      <alignment horizontal="left" wrapText="1" indent="1"/>
    </xf>
    <xf numFmtId="164" fontId="6" fillId="0" borderId="2" xfId="0" quotePrefix="1" applyNumberFormat="1" applyFont="1" applyBorder="1" applyAlignment="1">
      <alignment horizontal="center" vertical="top" wrapText="1"/>
    </xf>
    <xf numFmtId="0" fontId="7" fillId="0" borderId="0" xfId="0" applyFont="1" applyAlignment="1">
      <alignment wrapText="1"/>
    </xf>
    <xf numFmtId="165" fontId="8" fillId="0" borderId="0" xfId="0" applyNumberFormat="1" applyFont="1" applyAlignment="1">
      <alignment horizontal="right" wrapText="1"/>
    </xf>
    <xf numFmtId="0" fontId="9" fillId="0" borderId="0" xfId="0" applyFont="1" applyAlignment="1">
      <alignment wrapText="1"/>
    </xf>
    <xf numFmtId="165" fontId="6" fillId="0" borderId="0" xfId="0" applyNumberFormat="1" applyFont="1" applyAlignment="1">
      <alignment horizontal="right" vertical="center"/>
    </xf>
    <xf numFmtId="165" fontId="6" fillId="0" borderId="0" xfId="0" applyNumberFormat="1" applyFont="1" applyAlignment="1">
      <alignment vertical="center"/>
    </xf>
    <xf numFmtId="0" fontId="10" fillId="0" borderId="0" xfId="0" applyFont="1" applyAlignment="1">
      <alignment wrapText="1"/>
    </xf>
    <xf numFmtId="165" fontId="11" fillId="0" borderId="0" xfId="0" applyNumberFormat="1" applyFont="1" applyAlignment="1">
      <alignment horizontal="right" vertical="center"/>
    </xf>
    <xf numFmtId="165" fontId="11" fillId="0" borderId="0" xfId="0" applyNumberFormat="1" applyFont="1" applyAlignment="1">
      <alignment horizontal="right"/>
    </xf>
    <xf numFmtId="165" fontId="11" fillId="0" borderId="0" xfId="0" applyNumberFormat="1" applyFont="1"/>
    <xf numFmtId="0" fontId="7" fillId="0" borderId="3" xfId="0" applyFont="1" applyBorder="1" applyAlignment="1">
      <alignment wrapText="1"/>
    </xf>
    <xf numFmtId="165" fontId="6" fillId="0" borderId="3" xfId="0" applyNumberFormat="1" applyFont="1" applyBorder="1" applyAlignment="1">
      <alignment horizontal="right" vertical="center"/>
    </xf>
    <xf numFmtId="165" fontId="6" fillId="0" borderId="0" xfId="0" applyNumberFormat="1" applyFont="1" applyAlignment="1">
      <alignment horizontal="right"/>
    </xf>
    <xf numFmtId="0" fontId="1" fillId="0" borderId="0" xfId="0" applyFont="1" applyAlignment="1">
      <alignment horizontal="left" wrapText="1"/>
    </xf>
    <xf numFmtId="165" fontId="1" fillId="0" borderId="0" xfId="0" applyNumberFormat="1" applyFont="1" applyAlignment="1">
      <alignment horizontal="right"/>
    </xf>
    <xf numFmtId="165" fontId="0" fillId="0" borderId="0" xfId="0" applyNumberFormat="1"/>
    <xf numFmtId="0" fontId="6" fillId="0" borderId="0" xfId="0" applyFont="1" applyAlignment="1">
      <alignment horizontal="left" vertical="center" indent="1"/>
    </xf>
    <xf numFmtId="0" fontId="12" fillId="0" borderId="0" xfId="0" applyFont="1" applyAlignment="1">
      <alignment horizontal="left" vertical="center" indent="2"/>
    </xf>
    <xf numFmtId="165" fontId="11" fillId="0" borderId="4" xfId="0" applyNumberFormat="1" applyFont="1" applyBorder="1" applyAlignment="1">
      <alignment horizontal="right" vertical="center"/>
    </xf>
    <xf numFmtId="165" fontId="11" fillId="0" borderId="5" xfId="0" applyNumberFormat="1" applyFont="1" applyBorder="1" applyAlignment="1">
      <alignment horizontal="right" vertical="center"/>
    </xf>
    <xf numFmtId="165" fontId="11" fillId="0" borderId="6" xfId="0" applyNumberFormat="1" applyFont="1" applyBorder="1" applyAlignment="1">
      <alignment horizontal="right" vertical="center"/>
    </xf>
    <xf numFmtId="165" fontId="11" fillId="0" borderId="7" xfId="0" applyNumberFormat="1" applyFont="1" applyBorder="1" applyAlignment="1">
      <alignment horizontal="right" vertical="center"/>
    </xf>
    <xf numFmtId="165" fontId="11" fillId="0" borderId="8" xfId="0" applyNumberFormat="1" applyFont="1" applyBorder="1" applyAlignment="1">
      <alignment horizontal="right" vertical="center"/>
    </xf>
    <xf numFmtId="165" fontId="11" fillId="0" borderId="9" xfId="0" applyNumberFormat="1" applyFont="1" applyBorder="1" applyAlignment="1">
      <alignment horizontal="right" vertical="center"/>
    </xf>
    <xf numFmtId="165" fontId="11" fillId="0" borderId="10" xfId="0" applyNumberFormat="1" applyFont="1" applyBorder="1" applyAlignment="1">
      <alignment horizontal="right" vertical="center"/>
    </xf>
    <xf numFmtId="165" fontId="11" fillId="0" borderId="11" xfId="0" applyNumberFormat="1" applyFont="1" applyBorder="1" applyAlignment="1">
      <alignment horizontal="right" vertical="center"/>
    </xf>
    <xf numFmtId="165" fontId="0" fillId="0" borderId="4" xfId="0" applyNumberFormat="1" applyBorder="1" applyAlignment="1">
      <alignment horizontal="right"/>
    </xf>
    <xf numFmtId="165" fontId="0" fillId="0" borderId="5" xfId="0" applyNumberFormat="1" applyBorder="1" applyAlignment="1">
      <alignment horizontal="right"/>
    </xf>
    <xf numFmtId="165" fontId="0" fillId="0" borderId="6" xfId="0" applyNumberFormat="1" applyBorder="1" applyAlignment="1">
      <alignment horizontal="right"/>
    </xf>
    <xf numFmtId="165" fontId="0" fillId="0" borderId="7" xfId="0" applyNumberFormat="1" applyBorder="1" applyAlignment="1">
      <alignment horizontal="right"/>
    </xf>
    <xf numFmtId="165" fontId="0" fillId="0" borderId="0" xfId="0" applyNumberFormat="1" applyAlignment="1">
      <alignment horizontal="right"/>
    </xf>
    <xf numFmtId="165" fontId="0" fillId="0" borderId="8" xfId="0" applyNumberFormat="1" applyBorder="1" applyAlignment="1">
      <alignment horizontal="right"/>
    </xf>
    <xf numFmtId="165" fontId="0" fillId="0" borderId="9" xfId="0" applyNumberFormat="1" applyBorder="1" applyAlignment="1">
      <alignment horizontal="right"/>
    </xf>
    <xf numFmtId="165" fontId="0" fillId="0" borderId="10" xfId="0" applyNumberFormat="1" applyBorder="1" applyAlignment="1">
      <alignment horizontal="right"/>
    </xf>
    <xf numFmtId="165" fontId="0" fillId="0" borderId="11" xfId="0" applyNumberFormat="1" applyBorder="1" applyAlignment="1">
      <alignment horizontal="right"/>
    </xf>
    <xf numFmtId="0" fontId="6" fillId="0" borderId="3" xfId="0" applyFont="1" applyBorder="1" applyAlignment="1">
      <alignment horizontal="left" vertical="center" indent="1"/>
    </xf>
    <xf numFmtId="165" fontId="6" fillId="0" borderId="7" xfId="0" applyNumberFormat="1" applyFont="1" applyBorder="1" applyAlignment="1">
      <alignment horizontal="right" vertical="center"/>
    </xf>
    <xf numFmtId="165" fontId="6" fillId="0" borderId="8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wrapText="1"/>
    </xf>
    <xf numFmtId="0" fontId="4" fillId="0" borderId="1" xfId="0" applyFont="1" applyBorder="1" applyAlignment="1">
      <alignment horizontal="right" wrapText="1"/>
    </xf>
    <xf numFmtId="0" fontId="2" fillId="0" borderId="0" xfId="0" applyFont="1" applyAlignment="1">
      <alignment horizontal="left" wrapText="1"/>
    </xf>
    <xf numFmtId="165" fontId="0" fillId="0" borderId="0" xfId="0" applyNumberFormat="1"/>
    <xf numFmtId="0" fontId="2" fillId="0" borderId="0" xfId="0" applyFont="1" applyAlignment="1">
      <alignment wrapText="1"/>
    </xf>
    <xf numFmtId="165" fontId="11" fillId="0" borderId="0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E1:H250"/>
  <sheetViews>
    <sheetView showGridLines="0" tabSelected="1" workbookViewId="0">
      <selection activeCell="F31" sqref="F31"/>
    </sheetView>
  </sheetViews>
  <sheetFormatPr defaultRowHeight="13.2" x14ac:dyDescent="0.25"/>
  <cols>
    <col min="1" max="4" width="1.6640625" customWidth="1"/>
    <col min="5" max="5" width="94.664062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2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19717404000</v>
      </c>
      <c r="G5" s="8">
        <v>20530433000</v>
      </c>
      <c r="H5" s="8">
        <v>21225416000</v>
      </c>
    </row>
    <row r="6" spans="5:8" ht="13.8" x14ac:dyDescent="0.3">
      <c r="E6" s="7" t="s">
        <v>9</v>
      </c>
      <c r="F6" s="8">
        <f>SUM(ETH!F6)</f>
        <v>3742866000</v>
      </c>
      <c r="G6" s="8"/>
      <c r="H6" s="8"/>
    </row>
    <row r="7" spans="5:8" ht="13.8" x14ac:dyDescent="0.25">
      <c r="E7" s="5" t="s">
        <v>10</v>
      </c>
      <c r="F7" s="9">
        <f>SUM(F8:F19)</f>
        <v>9327055000</v>
      </c>
      <c r="G7" s="9">
        <f>SUM(G8:G19)</f>
        <v>9343334000</v>
      </c>
      <c r="H7" s="9">
        <f>SUM(H8:H19)</f>
        <v>10282880000</v>
      </c>
    </row>
    <row r="8" spans="5:8" ht="13.8" x14ac:dyDescent="0.3">
      <c r="E8" s="10" t="s">
        <v>11</v>
      </c>
      <c r="F8" s="11">
        <v>3623842000</v>
      </c>
      <c r="G8" s="11">
        <v>3739855000</v>
      </c>
      <c r="H8" s="11">
        <v>4062223000</v>
      </c>
    </row>
    <row r="9" spans="5:8" ht="13.8" x14ac:dyDescent="0.3">
      <c r="E9" s="10" t="s">
        <v>12</v>
      </c>
      <c r="F9" s="11">
        <v>1498083000</v>
      </c>
      <c r="G9" s="11">
        <v>1441639000</v>
      </c>
      <c r="H9" s="11">
        <v>1708207000</v>
      </c>
    </row>
    <row r="10" spans="5:8" ht="13.8" x14ac:dyDescent="0.3">
      <c r="E10" s="10" t="s">
        <v>13</v>
      </c>
      <c r="F10" s="12">
        <v>971411000</v>
      </c>
      <c r="G10" s="12">
        <v>953870000</v>
      </c>
      <c r="H10" s="12">
        <v>975922000</v>
      </c>
    </row>
    <row r="11" spans="5:8" ht="13.8" x14ac:dyDescent="0.3">
      <c r="E11" s="10" t="s">
        <v>14</v>
      </c>
      <c r="F11" s="11">
        <v>359739000</v>
      </c>
      <c r="G11" s="11">
        <v>350142000</v>
      </c>
      <c r="H11" s="11">
        <v>342710000</v>
      </c>
    </row>
    <row r="12" spans="5:8" ht="13.8" x14ac:dyDescent="0.3">
      <c r="E12" s="10" t="s">
        <v>15</v>
      </c>
      <c r="F12" s="12">
        <v>234635000</v>
      </c>
      <c r="G12" s="12">
        <v>120139000</v>
      </c>
      <c r="H12" s="12">
        <v>130500000</v>
      </c>
    </row>
    <row r="13" spans="5:8" ht="13.8" x14ac:dyDescent="0.3">
      <c r="E13" s="10" t="s">
        <v>16</v>
      </c>
      <c r="F13" s="12">
        <v>27137000</v>
      </c>
      <c r="G13" s="12">
        <v>28354000</v>
      </c>
      <c r="H13" s="12">
        <v>29653000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>
        <v>428744000</v>
      </c>
      <c r="G15" s="11">
        <v>484719000</v>
      </c>
      <c r="H15" s="11">
        <v>716556000</v>
      </c>
    </row>
    <row r="16" spans="5:8" ht="13.8" x14ac:dyDescent="0.3">
      <c r="E16" s="10" t="s">
        <v>19</v>
      </c>
      <c r="F16" s="11">
        <v>1070000000</v>
      </c>
      <c r="G16" s="11">
        <v>1121129000</v>
      </c>
      <c r="H16" s="11">
        <v>1235000000</v>
      </c>
    </row>
    <row r="17" spans="5:8" ht="13.8" x14ac:dyDescent="0.3">
      <c r="E17" s="10" t="s">
        <v>20</v>
      </c>
      <c r="F17" s="12">
        <v>90263000</v>
      </c>
      <c r="G17" s="12">
        <v>76432000</v>
      </c>
      <c r="H17" s="12"/>
    </row>
    <row r="18" spans="5:8" ht="13.8" x14ac:dyDescent="0.3">
      <c r="E18" s="10" t="s">
        <v>21</v>
      </c>
      <c r="F18" s="11">
        <v>237716000</v>
      </c>
      <c r="G18" s="11">
        <v>206381000</v>
      </c>
      <c r="H18" s="11">
        <v>223836000</v>
      </c>
    </row>
    <row r="19" spans="5:8" ht="13.8" x14ac:dyDescent="0.3">
      <c r="E19" s="10" t="s">
        <v>22</v>
      </c>
      <c r="F19" s="11">
        <v>785485000</v>
      </c>
      <c r="G19" s="11">
        <v>820674000</v>
      </c>
      <c r="H19" s="11">
        <v>858273000</v>
      </c>
    </row>
    <row r="20" spans="5:8" ht="13.8" x14ac:dyDescent="0.25">
      <c r="E20" s="5" t="s">
        <v>23</v>
      </c>
      <c r="F20" s="8">
        <f>SUM(F21:F29)</f>
        <v>360741000</v>
      </c>
      <c r="G20" s="8">
        <f>SUM(G21:G29)</f>
        <v>226500000</v>
      </c>
      <c r="H20" s="8">
        <f>SUM(H21:H29)</f>
        <v>243600000</v>
      </c>
    </row>
    <row r="21" spans="5:8" ht="13.8" x14ac:dyDescent="0.3">
      <c r="E21" s="10" t="s">
        <v>24</v>
      </c>
      <c r="F21" s="12">
        <v>116100000</v>
      </c>
      <c r="G21" s="12">
        <v>119000000</v>
      </c>
      <c r="H21" s="12">
        <v>125600000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139141000</v>
      </c>
      <c r="G23" s="11"/>
      <c r="H23" s="11"/>
    </row>
    <row r="24" spans="5:8" ht="13.8" x14ac:dyDescent="0.3">
      <c r="E24" s="10" t="s">
        <v>27</v>
      </c>
      <c r="F24" s="11">
        <v>29500000</v>
      </c>
      <c r="G24" s="11">
        <v>35500000</v>
      </c>
      <c r="H24" s="11">
        <v>39000000</v>
      </c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>
        <v>36000000</v>
      </c>
      <c r="G26" s="11">
        <v>30000000</v>
      </c>
      <c r="H26" s="11">
        <v>35000000</v>
      </c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>
        <v>40000000</v>
      </c>
      <c r="G28" s="12">
        <v>42000000</v>
      </c>
      <c r="H28" s="12">
        <v>44000000</v>
      </c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33148066000</v>
      </c>
      <c r="G30" s="15">
        <f>+G5+G6+G7+G20</f>
        <v>30100267000</v>
      </c>
      <c r="H30" s="15">
        <f>+H5+H6+H7+H20</f>
        <v>31751896000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663041000</v>
      </c>
      <c r="G32" s="8">
        <f>SUM(G33:G38)</f>
        <v>744956000</v>
      </c>
      <c r="H32" s="8">
        <f>SUM(H33:H38)</f>
        <v>1068810000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418341000</v>
      </c>
      <c r="G34" s="11">
        <v>487725000</v>
      </c>
      <c r="H34" s="11">
        <v>589255000</v>
      </c>
    </row>
    <row r="35" spans="5:8" ht="13.8" x14ac:dyDescent="0.3">
      <c r="E35" s="10" t="s">
        <v>37</v>
      </c>
      <c r="F35" s="11">
        <v>24700000</v>
      </c>
      <c r="G35" s="11">
        <v>21900000</v>
      </c>
      <c r="H35" s="11">
        <v>21900000</v>
      </c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>
        <v>200000000</v>
      </c>
      <c r="G37" s="11">
        <v>235331000</v>
      </c>
      <c r="H37" s="11">
        <v>457655000</v>
      </c>
    </row>
    <row r="38" spans="5:8" ht="13.8" x14ac:dyDescent="0.3">
      <c r="E38" s="10" t="s">
        <v>11</v>
      </c>
      <c r="F38" s="11">
        <v>20000000</v>
      </c>
      <c r="G38" s="11"/>
      <c r="H38" s="11"/>
    </row>
    <row r="39" spans="5:8" ht="13.8" x14ac:dyDescent="0.25">
      <c r="E39" s="5" t="s">
        <v>23</v>
      </c>
      <c r="F39" s="8">
        <f>SUM(F40:F40)</f>
        <v>31346000</v>
      </c>
      <c r="G39" s="8">
        <f>SUM(G40:G40)</f>
        <v>31694000</v>
      </c>
      <c r="H39" s="8">
        <f>SUM(H40:H40)</f>
        <v>40637000</v>
      </c>
    </row>
    <row r="40" spans="5:8" ht="13.8" x14ac:dyDescent="0.3">
      <c r="E40" s="10" t="s">
        <v>25</v>
      </c>
      <c r="F40" s="12">
        <v>31346000</v>
      </c>
      <c r="G40" s="12">
        <v>31694000</v>
      </c>
      <c r="H40" s="12">
        <v>40637000</v>
      </c>
    </row>
    <row r="41" spans="5:8" ht="13.8" x14ac:dyDescent="0.25">
      <c r="E41" s="17" t="s">
        <v>39</v>
      </c>
      <c r="F41" s="18">
        <f>+F32+F39</f>
        <v>694387000</v>
      </c>
      <c r="G41" s="18">
        <f>+G32+G39</f>
        <v>776650000</v>
      </c>
      <c r="H41" s="18">
        <f>+H32+H39</f>
        <v>1109447000</v>
      </c>
    </row>
    <row r="42" spans="5:8" ht="13.8" x14ac:dyDescent="0.25">
      <c r="E42" s="17" t="s">
        <v>40</v>
      </c>
      <c r="F42" s="18">
        <f>+F30+F41</f>
        <v>33842453000</v>
      </c>
      <c r="G42" s="18">
        <f>+G30+G41</f>
        <v>30876917000</v>
      </c>
      <c r="H42" s="18">
        <f>+H30+H41</f>
        <v>32861343000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1479344000</v>
      </c>
      <c r="G45" s="9">
        <f t="shared" ref="G45:H45" si="0">SUM(G47+G63+G69)</f>
        <v>1587907000</v>
      </c>
      <c r="H45" s="9">
        <f t="shared" si="0"/>
        <v>1441413000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13900000</v>
      </c>
      <c r="G47" s="8">
        <f t="shared" ref="G47:H47" si="1">SUM(G48:G61)</f>
        <v>14202000</v>
      </c>
      <c r="H47" s="8">
        <f t="shared" si="1"/>
        <v>8913000</v>
      </c>
    </row>
    <row r="48" spans="5:8" x14ac:dyDescent="0.25">
      <c r="E48" s="1" t="s">
        <v>147</v>
      </c>
      <c r="F48" s="22">
        <f>SUM('DC21'!F48,'DC22'!F48,'DC23'!F48,'DC24'!F48,'DC25'!F48,'DC26'!F48,'DC27'!F48,'DC28'!F48,'DC29'!F48,'DC43'!F48,ETH!F48,'KZN212'!F48,'KZN213'!F48,'KZN214'!F48,'KZN216'!F48,'KZN221'!F48,'KZN222'!F48,'KZN223'!F48,'KZN224'!F48,'KZN225'!F48,'KZN226'!F48,'KZN227'!F48,'KZN235'!F48,'KZN237'!F48,'KZN238'!F48,'KZN241'!F48,'KZN242'!F48,'KZN244'!F48,'KZN245'!F48,'KZN252'!F48,'KZN253'!F48,'KZN254'!F48,'KZN261'!F48,'KZN262'!F48,'KZN263'!F48,'KZN265'!F48,'KZN266'!F48,'KZN271'!F48,'KZN272'!F48,'KZN275'!F48,'KZN276'!F48,'KZN281'!F48,'KZN282'!F48,'KZN284'!F48,'KZN285'!F48,'KZN286'!F48,'KZN291'!F48,'KZN292'!F48,'KZN293'!F48,'KZN294'!F48,'KZN433'!F48,'KZN434'!F48,'KZN435'!F48,'KZN436'!F48)</f>
        <v>7700000</v>
      </c>
      <c r="G48" s="23">
        <f>SUM('DC21'!G48,'DC22'!G48,'DC23'!G48,'DC24'!G48,'DC25'!G48,'DC26'!G48,'DC27'!G48,'DC28'!G48,'DC29'!G48,'DC43'!G48,ETH!G48,'KZN212'!G48,'KZN213'!G48,'KZN214'!G48,'KZN216'!G48,'KZN221'!G48,'KZN222'!G48,'KZN223'!G48,'KZN224'!G48,'KZN225'!G48,'KZN226'!G48,'KZN227'!G48,'KZN235'!G48,'KZN237'!G48,'KZN238'!G48,'KZN241'!G48,'KZN242'!G48,'KZN244'!G48,'KZN245'!G48,'KZN252'!G48,'KZN253'!G48,'KZN254'!G48,'KZN261'!G48,'KZN262'!G48,'KZN263'!G48,'KZN265'!G48,'KZN266'!G48,'KZN271'!G48,'KZN272'!G48,'KZN275'!G48,'KZN276'!G48,'KZN281'!G48,'KZN282'!G48,'KZN284'!G48,'KZN285'!G48,'KZN286'!G48,'KZN291'!G48,'KZN292'!G48,'KZN293'!G48,'KZN294'!G48,'KZN433'!G48,'KZN434'!G48,'KZN435'!G48,'KZN436'!G48)</f>
        <v>0</v>
      </c>
      <c r="H48" s="24">
        <f>SUM('DC21'!H48,'DC22'!H48,'DC23'!H48,'DC24'!H48,'DC25'!H48,'DC26'!H48,'DC27'!H48,'DC28'!H48,'DC29'!H48,'DC43'!H48,ETH!H48,'KZN212'!H48,'KZN213'!H48,'KZN214'!H48,'KZN216'!H48,'KZN221'!H48,'KZN222'!H48,'KZN223'!H48,'KZN224'!H48,'KZN225'!H48,'KZN226'!H48,'KZN227'!H48,'KZN235'!H48,'KZN237'!H48,'KZN238'!H48,'KZN241'!H48,'KZN242'!H48,'KZN244'!H48,'KZN245'!H48,'KZN252'!H48,'KZN253'!H48,'KZN254'!H48,'KZN261'!H48,'KZN262'!H48,'KZN263'!H48,'KZN265'!H48,'KZN266'!H48,'KZN271'!H48,'KZN272'!H48,'KZN275'!H48,'KZN276'!H48,'KZN281'!H48,'KZN282'!H48,'KZN284'!H48,'KZN285'!H48,'KZN286'!H48,'KZN291'!H48,'KZN292'!H48,'KZN293'!H48,'KZN294'!H48,'KZN433'!H48,'KZN434'!H48,'KZN435'!H48,'KZN436'!H48)</f>
        <v>0</v>
      </c>
    </row>
    <row r="49" spans="5:8" x14ac:dyDescent="0.25">
      <c r="E49" s="1" t="s">
        <v>148</v>
      </c>
      <c r="F49" s="25">
        <f>SUM('DC21'!F49,'DC22'!F49,'DC23'!F49,'DC24'!F49,'DC25'!F49,'DC26'!F49,'DC27'!F49,'DC28'!F49,'DC29'!F49,'DC43'!F49,ETH!F49,'KZN212'!F49,'KZN213'!F49,'KZN214'!F49,'KZN216'!F49,'KZN221'!F49,'KZN222'!F49,'KZN223'!F49,'KZN224'!F49,'KZN225'!F49,'KZN226'!F49,'KZN227'!F49,'KZN235'!F49,'KZN237'!F49,'KZN238'!F49,'KZN241'!F49,'KZN242'!F49,'KZN244'!F49,'KZN245'!F49,'KZN252'!F49,'KZN253'!F49,'KZN254'!F49,'KZN261'!F49,'KZN262'!F49,'KZN263'!F49,'KZN265'!F49,'KZN266'!F49,'KZN271'!F49,'KZN272'!F49,'KZN275'!F49,'KZN276'!F49,'KZN281'!F49,'KZN282'!F49,'KZN284'!F49,'KZN285'!F49,'KZN286'!F49,'KZN291'!F49,'KZN292'!F49,'KZN293'!F49,'KZN294'!F49,'KZN433'!F49,'KZN434'!F49,'KZN435'!F49,'KZN436'!F49)</f>
        <v>1000000</v>
      </c>
      <c r="G49" s="11">
        <f>SUM('DC21'!G49,'DC22'!G49,'DC23'!G49,'DC24'!G49,'DC25'!G49,'DC26'!G49,'DC27'!G49,'DC28'!G49,'DC29'!G49,'DC43'!G49,ETH!G49,'KZN212'!G49,'KZN213'!G49,'KZN214'!G49,'KZN216'!G49,'KZN221'!G49,'KZN222'!G49,'KZN223'!G49,'KZN224'!G49,'KZN225'!G49,'KZN226'!G49,'KZN227'!G49,'KZN235'!G49,'KZN237'!G49,'KZN238'!G49,'KZN241'!G49,'KZN242'!G49,'KZN244'!G49,'KZN245'!G49,'KZN252'!G49,'KZN253'!G49,'KZN254'!G49,'KZN261'!G49,'KZN262'!G49,'KZN263'!G49,'KZN265'!G49,'KZN266'!G49,'KZN271'!G49,'KZN272'!G49,'KZN275'!G49,'KZN276'!G49,'KZN281'!G49,'KZN282'!G49,'KZN284'!G49,'KZN285'!G49,'KZN286'!G49,'KZN291'!G49,'KZN292'!G49,'KZN293'!G49,'KZN294'!G49,'KZN433'!G49,'KZN434'!G49,'KZN435'!G49,'KZN436'!G49)</f>
        <v>0</v>
      </c>
      <c r="H49" s="26">
        <f>SUM('DC21'!H49,'DC22'!H49,'DC23'!H49,'DC24'!H49,'DC25'!H49,'DC26'!H49,'DC27'!H49,'DC28'!H49,'DC29'!H49,'DC43'!H49,ETH!H49,'KZN212'!H49,'KZN213'!H49,'KZN214'!H49,'KZN216'!H49,'KZN221'!H49,'KZN222'!H49,'KZN223'!H49,'KZN224'!H49,'KZN225'!H49,'KZN226'!H49,'KZN227'!H49,'KZN235'!H49,'KZN237'!H49,'KZN238'!H49,'KZN241'!H49,'KZN242'!H49,'KZN244'!H49,'KZN245'!H49,'KZN252'!H49,'KZN253'!H49,'KZN254'!H49,'KZN261'!H49,'KZN262'!H49,'KZN263'!H49,'KZN265'!H49,'KZN266'!H49,'KZN271'!H49,'KZN272'!H49,'KZN275'!H49,'KZN276'!H49,'KZN281'!H49,'KZN282'!H49,'KZN284'!H49,'KZN285'!H49,'KZN286'!H49,'KZN291'!H49,'KZN292'!H49,'KZN293'!H49,'KZN294'!H49,'KZN433'!H49,'KZN434'!H49,'KZN435'!H49,'KZN436'!H49)</f>
        <v>0</v>
      </c>
    </row>
    <row r="50" spans="5:8" x14ac:dyDescent="0.25">
      <c r="E50" s="1" t="s">
        <v>149</v>
      </c>
      <c r="F50" s="25">
        <f>SUM('DC21'!F50,'DC22'!F50,'DC23'!F50,'DC24'!F50,'DC25'!F50,'DC26'!F50,'DC27'!F50,'DC28'!F50,'DC29'!F50,'DC43'!F50,ETH!F50,'KZN212'!F50,'KZN213'!F50,'KZN214'!F50,'KZN216'!F50,'KZN221'!F50,'KZN222'!F50,'KZN223'!F50,'KZN224'!F50,'KZN225'!F50,'KZN226'!F50,'KZN227'!F50,'KZN235'!F50,'KZN237'!F50,'KZN238'!F50,'KZN241'!F50,'KZN242'!F50,'KZN244'!F50,'KZN245'!F50,'KZN252'!F50,'KZN253'!F50,'KZN254'!F50,'KZN261'!F50,'KZN262'!F50,'KZN263'!F50,'KZN265'!F50,'KZN266'!F50,'KZN271'!F50,'KZN272'!F50,'KZN275'!F50,'KZN276'!F50,'KZN281'!F50,'KZN282'!F50,'KZN284'!F50,'KZN285'!F50,'KZN286'!F50,'KZN291'!F50,'KZN292'!F50,'KZN293'!F50,'KZN294'!F50,'KZN433'!F50,'KZN434'!F50,'KZN435'!F50,'KZN436'!F50)</f>
        <v>2000000</v>
      </c>
      <c r="G50" s="11">
        <f>SUM('DC21'!G50,'DC22'!G50,'DC23'!G50,'DC24'!G50,'DC25'!G50,'DC26'!G50,'DC27'!G50,'DC28'!G50,'DC29'!G50,'DC43'!G50,ETH!G50,'KZN212'!G50,'KZN213'!G50,'KZN214'!G50,'KZN216'!G50,'KZN221'!G50,'KZN222'!G50,'KZN223'!G50,'KZN224'!G50,'KZN225'!G50,'KZN226'!G50,'KZN227'!G50,'KZN235'!G50,'KZN237'!G50,'KZN238'!G50,'KZN241'!G50,'KZN242'!G50,'KZN244'!G50,'KZN245'!G50,'KZN252'!G50,'KZN253'!G50,'KZN254'!G50,'KZN261'!G50,'KZN262'!G50,'KZN263'!G50,'KZN265'!G50,'KZN266'!G50,'KZN271'!G50,'KZN272'!G50,'KZN275'!G50,'KZN276'!G50,'KZN281'!G50,'KZN282'!G50,'KZN284'!G50,'KZN285'!G50,'KZN286'!G50,'KZN291'!G50,'KZN292'!G50,'KZN293'!G50,'KZN294'!G50,'KZN433'!G50,'KZN434'!G50,'KZN435'!G50,'KZN436'!G50)</f>
        <v>0</v>
      </c>
      <c r="H50" s="26">
        <f>SUM('DC21'!H50,'DC22'!H50,'DC23'!H50,'DC24'!H50,'DC25'!H50,'DC26'!H50,'DC27'!H50,'DC28'!H50,'DC29'!H50,'DC43'!H50,ETH!H50,'KZN212'!H50,'KZN213'!H50,'KZN214'!H50,'KZN216'!H50,'KZN221'!H50,'KZN222'!H50,'KZN223'!H50,'KZN224'!H50,'KZN225'!H50,'KZN226'!H50,'KZN227'!H50,'KZN235'!H50,'KZN237'!H50,'KZN238'!H50,'KZN241'!H50,'KZN242'!H50,'KZN244'!H50,'KZN245'!H50,'KZN252'!H50,'KZN253'!H50,'KZN254'!H50,'KZN261'!H50,'KZN262'!H50,'KZN263'!H50,'KZN265'!H50,'KZN266'!H50,'KZN271'!H50,'KZN272'!H50,'KZN275'!H50,'KZN276'!H50,'KZN281'!H50,'KZN282'!H50,'KZN284'!H50,'KZN285'!H50,'KZN286'!H50,'KZN291'!H50,'KZN292'!H50,'KZN293'!H50,'KZN294'!H50,'KZN433'!H50,'KZN434'!H50,'KZN435'!H50,'KZN436'!H50)</f>
        <v>0</v>
      </c>
    </row>
    <row r="51" spans="5:8" x14ac:dyDescent="0.25">
      <c r="E51" s="1" t="s">
        <v>150</v>
      </c>
      <c r="F51" s="25">
        <f>SUM('DC21'!F51,'DC22'!F51,'DC23'!F51,'DC24'!F51,'DC25'!F51,'DC26'!F51,'DC27'!F51,'DC28'!F51,'DC29'!F51,'DC43'!F51,ETH!F51,'KZN212'!F51,'KZN213'!F51,'KZN214'!F51,'KZN216'!F51,'KZN221'!F51,'KZN222'!F51,'KZN223'!F51,'KZN224'!F51,'KZN225'!F51,'KZN226'!F51,'KZN227'!F51,'KZN235'!F51,'KZN237'!F51,'KZN238'!F51,'KZN241'!F51,'KZN242'!F51,'KZN244'!F51,'KZN245'!F51,'KZN252'!F51,'KZN253'!F51,'KZN254'!F51,'KZN261'!F51,'KZN262'!F51,'KZN263'!F51,'KZN265'!F51,'KZN266'!F51,'KZN271'!F51,'KZN272'!F51,'KZN275'!F51,'KZN276'!F51,'KZN281'!F51,'KZN282'!F51,'KZN284'!F51,'KZN285'!F51,'KZN286'!F51,'KZN291'!F51,'KZN292'!F51,'KZN293'!F51,'KZN294'!F51,'KZN433'!F51,'KZN434'!F51,'KZN435'!F51,'KZN436'!F51)</f>
        <v>500000</v>
      </c>
      <c r="G51" s="11">
        <f>SUM('DC21'!G51,'DC22'!G51,'DC23'!G51,'DC24'!G51,'DC25'!G51,'DC26'!G51,'DC27'!G51,'DC28'!G51,'DC29'!G51,'DC43'!G51,ETH!G51,'KZN212'!G51,'KZN213'!G51,'KZN214'!G51,'KZN216'!G51,'KZN221'!G51,'KZN222'!G51,'KZN223'!G51,'KZN224'!G51,'KZN225'!G51,'KZN226'!G51,'KZN227'!G51,'KZN235'!G51,'KZN237'!G51,'KZN238'!G51,'KZN241'!G51,'KZN242'!G51,'KZN244'!G51,'KZN245'!G51,'KZN252'!G51,'KZN253'!G51,'KZN254'!G51,'KZN261'!G51,'KZN262'!G51,'KZN263'!G51,'KZN265'!G51,'KZN266'!G51,'KZN271'!G51,'KZN272'!G51,'KZN275'!G51,'KZN276'!G51,'KZN281'!G51,'KZN282'!G51,'KZN284'!G51,'KZN285'!G51,'KZN286'!G51,'KZN291'!G51,'KZN292'!G51,'KZN293'!G51,'KZN294'!G51,'KZN433'!G51,'KZN434'!G51,'KZN435'!G51,'KZN436'!G51)</f>
        <v>1045000</v>
      </c>
      <c r="H51" s="26">
        <f>SUM('DC21'!H51,'DC22'!H51,'DC23'!H51,'DC24'!H51,'DC25'!H51,'DC26'!H51,'DC27'!H51,'DC28'!H51,'DC29'!H51,'DC43'!H51,ETH!H51,'KZN212'!H51,'KZN213'!H51,'KZN214'!H51,'KZN216'!H51,'KZN221'!H51,'KZN222'!H51,'KZN223'!H51,'KZN224'!H51,'KZN225'!H51,'KZN226'!H51,'KZN227'!H51,'KZN235'!H51,'KZN237'!H51,'KZN238'!H51,'KZN241'!H51,'KZN242'!H51,'KZN244'!H51,'KZN245'!H51,'KZN252'!H51,'KZN253'!H51,'KZN254'!H51,'KZN261'!H51,'KZN262'!H51,'KZN263'!H51,'KZN265'!H51,'KZN266'!H51,'KZN271'!H51,'KZN272'!H51,'KZN275'!H51,'KZN276'!H51,'KZN281'!H51,'KZN282'!H51,'KZN284'!H51,'KZN285'!H51,'KZN286'!H51,'KZN291'!H51,'KZN292'!H51,'KZN293'!H51,'KZN294'!H51,'KZN433'!H51,'KZN434'!H51,'KZN435'!H51,'KZN436'!H51)</f>
        <v>1092000</v>
      </c>
    </row>
    <row r="52" spans="5:8" x14ac:dyDescent="0.25">
      <c r="E52" s="1" t="s">
        <v>151</v>
      </c>
      <c r="F52" s="25">
        <f>SUM('DC21'!F52,'DC22'!F52,'DC23'!F52,'DC24'!F52,'DC25'!F52,'DC26'!F52,'DC27'!F52,'DC28'!F52,'DC29'!F52,'DC43'!F52,ETH!F52,'KZN212'!F52,'KZN213'!F52,'KZN214'!F52,'KZN216'!F52,'KZN221'!F52,'KZN222'!F52,'KZN223'!F52,'KZN224'!F52,'KZN225'!F52,'KZN226'!F52,'KZN227'!F52,'KZN235'!F52,'KZN237'!F52,'KZN238'!F52,'KZN241'!F52,'KZN242'!F52,'KZN244'!F52,'KZN245'!F52,'KZN252'!F52,'KZN253'!F52,'KZN254'!F52,'KZN261'!F52,'KZN262'!F52,'KZN263'!F52,'KZN265'!F52,'KZN266'!F52,'KZN271'!F52,'KZN272'!F52,'KZN275'!F52,'KZN276'!F52,'KZN281'!F52,'KZN282'!F52,'KZN284'!F52,'KZN285'!F52,'KZN286'!F52,'KZN291'!F52,'KZN292'!F52,'KZN293'!F52,'KZN294'!F52,'KZN433'!F52,'KZN434'!F52,'KZN435'!F52,'KZN436'!F52)</f>
        <v>500000</v>
      </c>
      <c r="G52" s="11">
        <f>SUM('DC21'!G52,'DC22'!G52,'DC23'!G52,'DC24'!G52,'DC25'!G52,'DC26'!G52,'DC27'!G52,'DC28'!G52,'DC29'!G52,'DC43'!G52,ETH!G52,'KZN212'!G52,'KZN213'!G52,'KZN214'!G52,'KZN216'!G52,'KZN221'!G52,'KZN222'!G52,'KZN223'!G52,'KZN224'!G52,'KZN225'!G52,'KZN226'!G52,'KZN227'!G52,'KZN235'!G52,'KZN237'!G52,'KZN238'!G52,'KZN241'!G52,'KZN242'!G52,'KZN244'!G52,'KZN245'!G52,'KZN252'!G52,'KZN253'!G52,'KZN254'!G52,'KZN261'!G52,'KZN262'!G52,'KZN263'!G52,'KZN265'!G52,'KZN266'!G52,'KZN271'!G52,'KZN272'!G52,'KZN275'!G52,'KZN276'!G52,'KZN281'!G52,'KZN282'!G52,'KZN284'!G52,'KZN285'!G52,'KZN286'!G52,'KZN291'!G52,'KZN292'!G52,'KZN293'!G52,'KZN294'!G52,'KZN433'!G52,'KZN434'!G52,'KZN435'!G52,'KZN436'!G52)</f>
        <v>1045000</v>
      </c>
      <c r="H52" s="26">
        <f>SUM('DC21'!H52,'DC22'!H52,'DC23'!H52,'DC24'!H52,'DC25'!H52,'DC26'!H52,'DC27'!H52,'DC28'!H52,'DC29'!H52,'DC43'!H52,ETH!H52,'KZN212'!H52,'KZN213'!H52,'KZN214'!H52,'KZN216'!H52,'KZN221'!H52,'KZN222'!H52,'KZN223'!H52,'KZN224'!H52,'KZN225'!H52,'KZN226'!H52,'KZN227'!H52,'KZN235'!H52,'KZN237'!H52,'KZN238'!H52,'KZN241'!H52,'KZN242'!H52,'KZN244'!H52,'KZN245'!H52,'KZN252'!H52,'KZN253'!H52,'KZN254'!H52,'KZN261'!H52,'KZN262'!H52,'KZN263'!H52,'KZN265'!H52,'KZN266'!H52,'KZN271'!H52,'KZN272'!H52,'KZN275'!H52,'KZN276'!H52,'KZN281'!H52,'KZN282'!H52,'KZN284'!H52,'KZN285'!H52,'KZN286'!H52,'KZN291'!H52,'KZN292'!H52,'KZN293'!H52,'KZN294'!H52,'KZN433'!H52,'KZN434'!H52,'KZN435'!H52,'KZN436'!H52)</f>
        <v>1092000</v>
      </c>
    </row>
    <row r="53" spans="5:8" x14ac:dyDescent="0.25">
      <c r="E53" s="1" t="s">
        <v>152</v>
      </c>
      <c r="F53" s="25">
        <f>SUM('DC21'!F53,'DC22'!F53,'DC23'!F53,'DC24'!F53,'DC25'!F53,'DC26'!F53,'DC27'!F53,'DC28'!F53,'DC29'!F53,'DC43'!F53,ETH!F53,'KZN212'!F53,'KZN213'!F53,'KZN214'!F53,'KZN216'!F53,'KZN221'!F53,'KZN222'!F53,'KZN223'!F53,'KZN224'!F53,'KZN225'!F53,'KZN226'!F53,'KZN227'!F53,'KZN235'!F53,'KZN237'!F53,'KZN238'!F53,'KZN241'!F53,'KZN242'!F53,'KZN244'!F53,'KZN245'!F53,'KZN252'!F53,'KZN253'!F53,'KZN254'!F53,'KZN261'!F53,'KZN262'!F53,'KZN263'!F53,'KZN265'!F53,'KZN266'!F53,'KZN271'!F53,'KZN272'!F53,'KZN275'!F53,'KZN276'!F53,'KZN281'!F53,'KZN282'!F53,'KZN284'!F53,'KZN285'!F53,'KZN286'!F53,'KZN291'!F53,'KZN292'!F53,'KZN293'!F53,'KZN294'!F53,'KZN433'!F53,'KZN434'!F53,'KZN435'!F53,'KZN436'!F53)</f>
        <v>500000</v>
      </c>
      <c r="G53" s="11">
        <f>SUM('DC21'!G53,'DC22'!G53,'DC23'!G53,'DC24'!G53,'DC25'!G53,'DC26'!G53,'DC27'!G53,'DC28'!G53,'DC29'!G53,'DC43'!G53,ETH!G53,'KZN212'!G53,'KZN213'!G53,'KZN214'!G53,'KZN216'!G53,'KZN221'!G53,'KZN222'!G53,'KZN223'!G53,'KZN224'!G53,'KZN225'!G53,'KZN226'!G53,'KZN227'!G53,'KZN235'!G53,'KZN237'!G53,'KZN238'!G53,'KZN241'!G53,'KZN242'!G53,'KZN244'!G53,'KZN245'!G53,'KZN252'!G53,'KZN253'!G53,'KZN254'!G53,'KZN261'!G53,'KZN262'!G53,'KZN263'!G53,'KZN265'!G53,'KZN266'!G53,'KZN271'!G53,'KZN272'!G53,'KZN275'!G53,'KZN276'!G53,'KZN281'!G53,'KZN282'!G53,'KZN284'!G53,'KZN285'!G53,'KZN286'!G53,'KZN291'!G53,'KZN292'!G53,'KZN293'!G53,'KZN294'!G53,'KZN433'!G53,'KZN434'!G53,'KZN435'!G53,'KZN436'!G53)</f>
        <v>2612000</v>
      </c>
      <c r="H53" s="26">
        <f>SUM('DC21'!H53,'DC22'!H53,'DC23'!H53,'DC24'!H53,'DC25'!H53,'DC26'!H53,'DC27'!H53,'DC28'!H53,'DC29'!H53,'DC43'!H53,ETH!H53,'KZN212'!H53,'KZN213'!H53,'KZN214'!H53,'KZN216'!H53,'KZN221'!H53,'KZN222'!H53,'KZN223'!H53,'KZN224'!H53,'KZN225'!H53,'KZN226'!H53,'KZN227'!H53,'KZN235'!H53,'KZN237'!H53,'KZN238'!H53,'KZN241'!H53,'KZN242'!H53,'KZN244'!H53,'KZN245'!H53,'KZN252'!H53,'KZN253'!H53,'KZN254'!H53,'KZN261'!H53,'KZN262'!H53,'KZN263'!H53,'KZN265'!H53,'KZN266'!H53,'KZN271'!H53,'KZN272'!H53,'KZN275'!H53,'KZN276'!H53,'KZN281'!H53,'KZN282'!H53,'KZN284'!H53,'KZN285'!H53,'KZN286'!H53,'KZN291'!H53,'KZN292'!H53,'KZN293'!H53,'KZN294'!H53,'KZN433'!H53,'KZN434'!H53,'KZN435'!H53,'KZN436'!H53)</f>
        <v>2729000</v>
      </c>
    </row>
    <row r="54" spans="5:8" x14ac:dyDescent="0.25">
      <c r="E54" s="1" t="s">
        <v>153</v>
      </c>
      <c r="F54" s="25">
        <f>SUM('DC21'!F54,'DC22'!F54,'DC23'!F54,'DC24'!F54,'DC25'!F54,'DC26'!F54,'DC27'!F54,'DC28'!F54,'DC29'!F54,'DC43'!F54,ETH!F54,'KZN212'!F54,'KZN213'!F54,'KZN214'!F54,'KZN216'!F54,'KZN221'!F54,'KZN222'!F54,'KZN223'!F54,'KZN224'!F54,'KZN225'!F54,'KZN226'!F54,'KZN227'!F54,'KZN235'!F54,'KZN237'!F54,'KZN238'!F54,'KZN241'!F54,'KZN242'!F54,'KZN244'!F54,'KZN245'!F54,'KZN252'!F54,'KZN253'!F54,'KZN254'!F54,'KZN261'!F54,'KZN262'!F54,'KZN263'!F54,'KZN265'!F54,'KZN266'!F54,'KZN271'!F54,'KZN272'!F54,'KZN275'!F54,'KZN276'!F54,'KZN281'!F54,'KZN282'!F54,'KZN284'!F54,'KZN285'!F54,'KZN286'!F54,'KZN291'!F54,'KZN292'!F54,'KZN293'!F54,'KZN294'!F54,'KZN433'!F54,'KZN434'!F54,'KZN435'!F54,'KZN436'!F54)</f>
        <v>500000</v>
      </c>
      <c r="G54" s="11">
        <f>SUM('DC21'!G54,'DC22'!G54,'DC23'!G54,'DC24'!G54,'DC25'!G54,'DC26'!G54,'DC27'!G54,'DC28'!G54,'DC29'!G54,'DC43'!G54,ETH!G54,'KZN212'!G54,'KZN213'!G54,'KZN214'!G54,'KZN216'!G54,'KZN221'!G54,'KZN222'!G54,'KZN223'!G54,'KZN224'!G54,'KZN225'!G54,'KZN226'!G54,'KZN227'!G54,'KZN235'!G54,'KZN237'!G54,'KZN238'!G54,'KZN241'!G54,'KZN242'!G54,'KZN244'!G54,'KZN245'!G54,'KZN252'!G54,'KZN253'!G54,'KZN254'!G54,'KZN261'!G54,'KZN262'!G54,'KZN263'!G54,'KZN265'!G54,'KZN266'!G54,'KZN271'!G54,'KZN272'!G54,'KZN275'!G54,'KZN276'!G54,'KZN281'!G54,'KZN282'!G54,'KZN284'!G54,'KZN285'!G54,'KZN286'!G54,'KZN291'!G54,'KZN292'!G54,'KZN293'!G54,'KZN294'!G54,'KZN433'!G54,'KZN434'!G54,'KZN435'!G54,'KZN436'!G54)</f>
        <v>500000</v>
      </c>
      <c r="H54" s="26">
        <f>SUM('DC21'!H54,'DC22'!H54,'DC23'!H54,'DC24'!H54,'DC25'!H54,'DC26'!H54,'DC27'!H54,'DC28'!H54,'DC29'!H54,'DC43'!H54,ETH!H54,'KZN212'!H54,'KZN213'!H54,'KZN214'!H54,'KZN216'!H54,'KZN221'!H54,'KZN222'!H54,'KZN223'!H54,'KZN224'!H54,'KZN225'!H54,'KZN226'!H54,'KZN227'!H54,'KZN235'!H54,'KZN237'!H54,'KZN238'!H54,'KZN241'!H54,'KZN242'!H54,'KZN244'!H54,'KZN245'!H54,'KZN252'!H54,'KZN253'!H54,'KZN254'!H54,'KZN261'!H54,'KZN262'!H54,'KZN263'!H54,'KZN265'!H54,'KZN266'!H54,'KZN271'!H54,'KZN272'!H54,'KZN275'!H54,'KZN276'!H54,'KZN281'!H54,'KZN282'!H54,'KZN284'!H54,'KZN285'!H54,'KZN286'!H54,'KZN291'!H54,'KZN292'!H54,'KZN293'!H54,'KZN294'!H54,'KZN433'!H54,'KZN434'!H54,'KZN435'!H54,'KZN436'!H54)</f>
        <v>500000</v>
      </c>
    </row>
    <row r="55" spans="5:8" x14ac:dyDescent="0.25">
      <c r="E55" s="1" t="s">
        <v>154</v>
      </c>
      <c r="F55" s="25">
        <f>SUM('DC21'!F55,'DC22'!F55,'DC23'!F55,'DC24'!F55,'DC25'!F55,'DC26'!F55,'DC27'!F55,'DC28'!F55,'DC29'!F55,'DC43'!F55,ETH!F55,'KZN212'!F55,'KZN213'!F55,'KZN214'!F55,'KZN216'!F55,'KZN221'!F55,'KZN222'!F55,'KZN223'!F55,'KZN224'!F55,'KZN225'!F55,'KZN226'!F55,'KZN227'!F55,'KZN235'!F55,'KZN237'!F55,'KZN238'!F55,'KZN241'!F55,'KZN242'!F55,'KZN244'!F55,'KZN245'!F55,'KZN252'!F55,'KZN253'!F55,'KZN254'!F55,'KZN261'!F55,'KZN262'!F55,'KZN263'!F55,'KZN265'!F55,'KZN266'!F55,'KZN271'!F55,'KZN272'!F55,'KZN275'!F55,'KZN276'!F55,'KZN281'!F55,'KZN282'!F55,'KZN284'!F55,'KZN285'!F55,'KZN286'!F55,'KZN291'!F55,'KZN292'!F55,'KZN293'!F55,'KZN294'!F55,'KZN433'!F55,'KZN434'!F55,'KZN435'!F55,'KZN436'!F55)</f>
        <v>0</v>
      </c>
      <c r="G55" s="11">
        <f>SUM('DC21'!G55,'DC22'!G55,'DC23'!G55,'DC24'!G55,'DC25'!G55,'DC26'!G55,'DC27'!G55,'DC28'!G55,'DC29'!G55,'DC43'!G55,ETH!G55,'KZN212'!G55,'KZN213'!G55,'KZN214'!G55,'KZN216'!G55,'KZN221'!G55,'KZN222'!G55,'KZN223'!G55,'KZN224'!G55,'KZN225'!G55,'KZN226'!G55,'KZN227'!G55,'KZN235'!G55,'KZN237'!G55,'KZN238'!G55,'KZN241'!G55,'KZN242'!G55,'KZN244'!G55,'KZN245'!G55,'KZN252'!G55,'KZN253'!G55,'KZN254'!G55,'KZN261'!G55,'KZN262'!G55,'KZN263'!G55,'KZN265'!G55,'KZN266'!G55,'KZN271'!G55,'KZN272'!G55,'KZN275'!G55,'KZN276'!G55,'KZN281'!G55,'KZN282'!G55,'KZN284'!G55,'KZN285'!G55,'KZN286'!G55,'KZN291'!G55,'KZN292'!G55,'KZN293'!G55,'KZN294'!G55,'KZN433'!G55,'KZN434'!G55,'KZN435'!G55,'KZN436'!G55)</f>
        <v>3000000</v>
      </c>
      <c r="H55" s="26">
        <f>SUM('DC21'!H55,'DC22'!H55,'DC23'!H55,'DC24'!H55,'DC25'!H55,'DC26'!H55,'DC27'!H55,'DC28'!H55,'DC29'!H55,'DC43'!H55,ETH!H55,'KZN212'!H55,'KZN213'!H55,'KZN214'!H55,'KZN216'!H55,'KZN221'!H55,'KZN222'!H55,'KZN223'!H55,'KZN224'!H55,'KZN225'!H55,'KZN226'!H55,'KZN227'!H55,'KZN235'!H55,'KZN237'!H55,'KZN238'!H55,'KZN241'!H55,'KZN242'!H55,'KZN244'!H55,'KZN245'!H55,'KZN252'!H55,'KZN253'!H55,'KZN254'!H55,'KZN261'!H55,'KZN262'!H55,'KZN263'!H55,'KZN265'!H55,'KZN266'!H55,'KZN271'!H55,'KZN272'!H55,'KZN275'!H55,'KZN276'!H55,'KZN281'!H55,'KZN282'!H55,'KZN284'!H55,'KZN285'!H55,'KZN286'!H55,'KZN291'!H55,'KZN292'!H55,'KZN293'!H55,'KZN294'!H55,'KZN433'!H55,'KZN434'!H55,'KZN435'!H55,'KZN436'!H55)</f>
        <v>0</v>
      </c>
    </row>
    <row r="56" spans="5:8" x14ac:dyDescent="0.25">
      <c r="E56" s="1" t="s">
        <v>155</v>
      </c>
      <c r="F56" s="25">
        <f>SUM('DC21'!F56,'DC22'!F56,'DC23'!F56,'DC24'!F56,'DC25'!F56,'DC26'!F56,'DC27'!F56,'DC28'!F56,'DC29'!F56,'DC43'!F56,ETH!F56,'KZN212'!F56,'KZN213'!F56,'KZN214'!F56,'KZN216'!F56,'KZN221'!F56,'KZN222'!F56,'KZN223'!F56,'KZN224'!F56,'KZN225'!F56,'KZN226'!F56,'KZN227'!F56,'KZN235'!F56,'KZN237'!F56,'KZN238'!F56,'KZN241'!F56,'KZN242'!F56,'KZN244'!F56,'KZN245'!F56,'KZN252'!F56,'KZN253'!F56,'KZN254'!F56,'KZN261'!F56,'KZN262'!F56,'KZN263'!F56,'KZN265'!F56,'KZN266'!F56,'KZN271'!F56,'KZN272'!F56,'KZN275'!F56,'KZN276'!F56,'KZN281'!F56,'KZN282'!F56,'KZN284'!F56,'KZN285'!F56,'KZN286'!F56,'KZN291'!F56,'KZN292'!F56,'KZN293'!F56,'KZN294'!F56,'KZN433'!F56,'KZN434'!F56,'KZN435'!F56,'KZN436'!F56)</f>
        <v>0</v>
      </c>
      <c r="G56" s="11">
        <f>SUM('DC21'!G56,'DC22'!G56,'DC23'!G56,'DC24'!G56,'DC25'!G56,'DC26'!G56,'DC27'!G56,'DC28'!G56,'DC29'!G56,'DC43'!G56,ETH!G56,'KZN212'!G56,'KZN213'!G56,'KZN214'!G56,'KZN216'!G56,'KZN221'!G56,'KZN222'!G56,'KZN223'!G56,'KZN224'!G56,'KZN225'!G56,'KZN226'!G56,'KZN227'!G56,'KZN235'!G56,'KZN237'!G56,'KZN238'!G56,'KZN241'!G56,'KZN242'!G56,'KZN244'!G56,'KZN245'!G56,'KZN252'!G56,'KZN253'!G56,'KZN254'!G56,'KZN261'!G56,'KZN262'!G56,'KZN263'!G56,'KZN265'!G56,'KZN266'!G56,'KZN271'!G56,'KZN272'!G56,'KZN275'!G56,'KZN276'!G56,'KZN281'!G56,'KZN282'!G56,'KZN284'!G56,'KZN285'!G56,'KZN286'!G56,'KZN291'!G56,'KZN292'!G56,'KZN293'!G56,'KZN294'!G56,'KZN433'!G56,'KZN434'!G56,'KZN435'!G56,'KZN436'!G56)</f>
        <v>5000000</v>
      </c>
      <c r="H56" s="26">
        <f>SUM('DC21'!H56,'DC22'!H56,'DC23'!H56,'DC24'!H56,'DC25'!H56,'DC26'!H56,'DC27'!H56,'DC28'!H56,'DC29'!H56,'DC43'!H56,ETH!H56,'KZN212'!H56,'KZN213'!H56,'KZN214'!H56,'KZN216'!H56,'KZN221'!H56,'KZN222'!H56,'KZN223'!H56,'KZN224'!H56,'KZN225'!H56,'KZN226'!H56,'KZN227'!H56,'KZN235'!H56,'KZN237'!H56,'KZN238'!H56,'KZN241'!H56,'KZN242'!H56,'KZN244'!H56,'KZN245'!H56,'KZN252'!H56,'KZN253'!H56,'KZN254'!H56,'KZN261'!H56,'KZN262'!H56,'KZN263'!H56,'KZN265'!H56,'KZN266'!H56,'KZN271'!H56,'KZN272'!H56,'KZN275'!H56,'KZN276'!H56,'KZN281'!H56,'KZN282'!H56,'KZN284'!H56,'KZN285'!H56,'KZN286'!H56,'KZN291'!H56,'KZN292'!H56,'KZN293'!H56,'KZN294'!H56,'KZN433'!H56,'KZN434'!H56,'KZN435'!H56,'KZN436'!H56)</f>
        <v>3500000</v>
      </c>
    </row>
    <row r="57" spans="5:8" x14ac:dyDescent="0.25">
      <c r="E57" s="1" t="s">
        <v>156</v>
      </c>
      <c r="F57" s="25">
        <f>SUM('DC21'!F57,'DC22'!F57,'DC23'!F57,'DC24'!F57,'DC25'!F57,'DC26'!F57,'DC27'!F57,'DC28'!F57,'DC29'!F57,'DC43'!F57,ETH!F57,'KZN212'!F57,'KZN213'!F57,'KZN214'!F57,'KZN216'!F57,'KZN221'!F57,'KZN222'!F57,'KZN223'!F57,'KZN224'!F57,'KZN225'!F57,'KZN226'!F57,'KZN227'!F57,'KZN235'!F57,'KZN237'!F57,'KZN238'!F57,'KZN241'!F57,'KZN242'!F57,'KZN244'!F57,'KZN245'!F57,'KZN252'!F57,'KZN253'!F57,'KZN254'!F57,'KZN261'!F57,'KZN262'!F57,'KZN263'!F57,'KZN265'!F57,'KZN266'!F57,'KZN271'!F57,'KZN272'!F57,'KZN275'!F57,'KZN276'!F57,'KZN281'!F57,'KZN282'!F57,'KZN284'!F57,'KZN285'!F57,'KZN286'!F57,'KZN291'!F57,'KZN292'!F57,'KZN293'!F57,'KZN294'!F57,'KZN433'!F57,'KZN434'!F57,'KZN435'!F57,'KZN436'!F57)</f>
        <v>0</v>
      </c>
      <c r="G57" s="11">
        <f>SUM('DC21'!G57,'DC22'!G57,'DC23'!G57,'DC24'!G57,'DC25'!G57,'DC26'!G57,'DC27'!G57,'DC28'!G57,'DC29'!G57,'DC43'!G57,ETH!G57,'KZN212'!G57,'KZN213'!G57,'KZN214'!G57,'KZN216'!G57,'KZN221'!G57,'KZN222'!G57,'KZN223'!G57,'KZN224'!G57,'KZN225'!G57,'KZN226'!G57,'KZN227'!G57,'KZN235'!G57,'KZN237'!G57,'KZN238'!G57,'KZN241'!G57,'KZN242'!G57,'KZN244'!G57,'KZN245'!G57,'KZN252'!G57,'KZN253'!G57,'KZN254'!G57,'KZN261'!G57,'KZN262'!G57,'KZN263'!G57,'KZN265'!G57,'KZN266'!G57,'KZN271'!G57,'KZN272'!G57,'KZN275'!G57,'KZN276'!G57,'KZN281'!G57,'KZN282'!G57,'KZN284'!G57,'KZN285'!G57,'KZN286'!G57,'KZN291'!G57,'KZN292'!G57,'KZN293'!G57,'KZN294'!G57,'KZN433'!G57,'KZN434'!G57,'KZN435'!G57,'KZN436'!G57)</f>
        <v>1000000</v>
      </c>
      <c r="H57" s="26">
        <f>SUM('DC21'!H57,'DC22'!H57,'DC23'!H57,'DC24'!H57,'DC25'!H57,'DC26'!H57,'DC27'!H57,'DC28'!H57,'DC29'!H57,'DC43'!H57,ETH!H57,'KZN212'!H57,'KZN213'!H57,'KZN214'!H57,'KZN216'!H57,'KZN221'!H57,'KZN222'!H57,'KZN223'!H57,'KZN224'!H57,'KZN225'!H57,'KZN226'!H57,'KZN227'!H57,'KZN235'!H57,'KZN237'!H57,'KZN238'!H57,'KZN241'!H57,'KZN242'!H57,'KZN244'!H57,'KZN245'!H57,'KZN252'!H57,'KZN253'!H57,'KZN254'!H57,'KZN261'!H57,'KZN262'!H57,'KZN263'!H57,'KZN265'!H57,'KZN266'!H57,'KZN271'!H57,'KZN272'!H57,'KZN275'!H57,'KZN276'!H57,'KZN281'!H57,'KZN282'!H57,'KZN284'!H57,'KZN285'!H57,'KZN286'!H57,'KZN291'!H57,'KZN292'!H57,'KZN293'!H57,'KZN294'!H57,'KZN433'!H57,'KZN434'!H57,'KZN435'!H57,'KZN436'!H57)</f>
        <v>0</v>
      </c>
    </row>
    <row r="58" spans="5:8" x14ac:dyDescent="0.25">
      <c r="E58" s="1" t="s">
        <v>157</v>
      </c>
      <c r="F58" s="25">
        <f>SUM('DC21'!F58,'DC22'!F58,'DC23'!F58,'DC24'!F58,'DC25'!F58,'DC26'!F58,'DC27'!F58,'DC28'!F58,'DC29'!F58,'DC43'!F58,ETH!F58,'KZN212'!F58,'KZN213'!F58,'KZN214'!F58,'KZN216'!F58,'KZN221'!F58,'KZN222'!F58,'KZN223'!F58,'KZN224'!F58,'KZN225'!F58,'KZN226'!F58,'KZN227'!F58,'KZN235'!F58,'KZN237'!F58,'KZN238'!F58,'KZN241'!F58,'KZN242'!F58,'KZN244'!F58,'KZN245'!F58,'KZN252'!F58,'KZN253'!F58,'KZN254'!F58,'KZN261'!F58,'KZN262'!F58,'KZN263'!F58,'KZN265'!F58,'KZN266'!F58,'KZN271'!F58,'KZN272'!F58,'KZN275'!F58,'KZN276'!F58,'KZN281'!F58,'KZN282'!F58,'KZN284'!F58,'KZN285'!F58,'KZN286'!F58,'KZN291'!F58,'KZN292'!F58,'KZN293'!F58,'KZN294'!F58,'KZN433'!F58,'KZN434'!F58,'KZN435'!F58,'KZN436'!F58)</f>
        <v>0</v>
      </c>
      <c r="G58" s="11">
        <f>SUM('DC21'!G58,'DC22'!G58,'DC23'!G58,'DC24'!G58,'DC25'!G58,'DC26'!G58,'DC27'!G58,'DC28'!G58,'DC29'!G58,'DC43'!G58,ETH!G58,'KZN212'!G58,'KZN213'!G58,'KZN214'!G58,'KZN216'!G58,'KZN221'!G58,'KZN222'!G58,'KZN223'!G58,'KZN224'!G58,'KZN225'!G58,'KZN226'!G58,'KZN227'!G58,'KZN235'!G58,'KZN237'!G58,'KZN238'!G58,'KZN241'!G58,'KZN242'!G58,'KZN244'!G58,'KZN245'!G58,'KZN252'!G58,'KZN253'!G58,'KZN254'!G58,'KZN261'!G58,'KZN262'!G58,'KZN263'!G58,'KZN265'!G58,'KZN266'!G58,'KZN271'!G58,'KZN272'!G58,'KZN275'!G58,'KZN276'!G58,'KZN281'!G58,'KZN282'!G58,'KZN284'!G58,'KZN285'!G58,'KZN286'!G58,'KZN291'!G58,'KZN292'!G58,'KZN293'!G58,'KZN294'!G58,'KZN433'!G58,'KZN434'!G58,'KZN435'!G58,'KZN436'!G58)</f>
        <v>0</v>
      </c>
      <c r="H58" s="26">
        <f>SUM('DC21'!H58,'DC22'!H58,'DC23'!H58,'DC24'!H58,'DC25'!H58,'DC26'!H58,'DC27'!H58,'DC28'!H58,'DC29'!H58,'DC43'!H58,ETH!H58,'KZN212'!H58,'KZN213'!H58,'KZN214'!H58,'KZN216'!H58,'KZN221'!H58,'KZN222'!H58,'KZN223'!H58,'KZN224'!H58,'KZN225'!H58,'KZN226'!H58,'KZN227'!H58,'KZN235'!H58,'KZN237'!H58,'KZN238'!H58,'KZN241'!H58,'KZN242'!H58,'KZN244'!H58,'KZN245'!H58,'KZN252'!H58,'KZN253'!H58,'KZN254'!H58,'KZN261'!H58,'KZN262'!H58,'KZN263'!H58,'KZN265'!H58,'KZN266'!H58,'KZN271'!H58,'KZN272'!H58,'KZN275'!H58,'KZN276'!H58,'KZN281'!H58,'KZN282'!H58,'KZN284'!H58,'KZN285'!H58,'KZN286'!H58,'KZN291'!H58,'KZN292'!H58,'KZN293'!H58,'KZN294'!H58,'KZN433'!H58,'KZN434'!H58,'KZN435'!H58,'KZN436'!H58)</f>
        <v>0</v>
      </c>
    </row>
    <row r="59" spans="5:8" x14ac:dyDescent="0.25">
      <c r="E59" s="1" t="s">
        <v>158</v>
      </c>
      <c r="F59" s="25">
        <f>SUM('DC21'!F59,'DC22'!F59,'DC23'!F59,'DC24'!F59,'DC25'!F59,'DC26'!F59,'DC27'!F59,'DC28'!F59,'DC29'!F59,'DC43'!F59,ETH!F59,'KZN212'!F59,'KZN213'!F59,'KZN214'!F59,'KZN216'!F59,'KZN221'!F59,'KZN222'!F59,'KZN223'!F59,'KZN224'!F59,'KZN225'!F59,'KZN226'!F59,'KZN227'!F59,'KZN235'!F59,'KZN237'!F59,'KZN238'!F59,'KZN241'!F59,'KZN242'!F59,'KZN244'!F59,'KZN245'!F59,'KZN252'!F59,'KZN253'!F59,'KZN254'!F59,'KZN261'!F59,'KZN262'!F59,'KZN263'!F59,'KZN265'!F59,'KZN266'!F59,'KZN271'!F59,'KZN272'!F59,'KZN275'!F59,'KZN276'!F59,'KZN281'!F59,'KZN282'!F59,'KZN284'!F59,'KZN285'!F59,'KZN286'!F59,'KZN291'!F59,'KZN292'!F59,'KZN293'!F59,'KZN294'!F59,'KZN433'!F59,'KZN434'!F59,'KZN435'!F59,'KZN436'!F59)</f>
        <v>0</v>
      </c>
      <c r="G59" s="11">
        <f>SUM('DC21'!G59,'DC22'!G59,'DC23'!G59,'DC24'!G59,'DC25'!G59,'DC26'!G59,'DC27'!G59,'DC28'!G59,'DC29'!G59,'DC43'!G59,ETH!G59,'KZN212'!G59,'KZN213'!G59,'KZN214'!G59,'KZN216'!G59,'KZN221'!G59,'KZN222'!G59,'KZN223'!G59,'KZN224'!G59,'KZN225'!G59,'KZN226'!G59,'KZN227'!G59,'KZN235'!G59,'KZN237'!G59,'KZN238'!G59,'KZN241'!G59,'KZN242'!G59,'KZN244'!G59,'KZN245'!G59,'KZN252'!G59,'KZN253'!G59,'KZN254'!G59,'KZN261'!G59,'KZN262'!G59,'KZN263'!G59,'KZN265'!G59,'KZN266'!G59,'KZN271'!G59,'KZN272'!G59,'KZN275'!G59,'KZN276'!G59,'KZN281'!G59,'KZN282'!G59,'KZN284'!G59,'KZN285'!G59,'KZN286'!G59,'KZN291'!G59,'KZN292'!G59,'KZN293'!G59,'KZN294'!G59,'KZN433'!G59,'KZN434'!G59,'KZN435'!G59,'KZN436'!G59)</f>
        <v>0</v>
      </c>
      <c r="H59" s="26">
        <f>SUM('DC21'!H59,'DC22'!H59,'DC23'!H59,'DC24'!H59,'DC25'!H59,'DC26'!H59,'DC27'!H59,'DC28'!H59,'DC29'!H59,'DC43'!H59,ETH!H59,'KZN212'!H59,'KZN213'!H59,'KZN214'!H59,'KZN216'!H59,'KZN221'!H59,'KZN222'!H59,'KZN223'!H59,'KZN224'!H59,'KZN225'!H59,'KZN226'!H59,'KZN227'!H59,'KZN235'!H59,'KZN237'!H59,'KZN238'!H59,'KZN241'!H59,'KZN242'!H59,'KZN244'!H59,'KZN245'!H59,'KZN252'!H59,'KZN253'!H59,'KZN254'!H59,'KZN261'!H59,'KZN262'!H59,'KZN263'!H59,'KZN265'!H59,'KZN266'!H59,'KZN271'!H59,'KZN272'!H59,'KZN275'!H59,'KZN276'!H59,'KZN281'!H59,'KZN282'!H59,'KZN284'!H59,'KZN285'!H59,'KZN286'!H59,'KZN291'!H59,'KZN292'!H59,'KZN293'!H59,'KZN294'!H59,'KZN433'!H59,'KZN434'!H59,'KZN435'!H59,'KZN436'!H59)</f>
        <v>0</v>
      </c>
    </row>
    <row r="60" spans="5:8" x14ac:dyDescent="0.25">
      <c r="E60" s="1" t="s">
        <v>159</v>
      </c>
      <c r="F60" s="25">
        <f>SUM('DC21'!F60,'DC22'!F60,'DC23'!F60,'DC24'!F60,'DC25'!F60,'DC26'!F60,'DC27'!F60,'DC28'!F60,'DC29'!F60,'DC43'!F60,ETH!F60,'KZN212'!F60,'KZN213'!F60,'KZN214'!F60,'KZN216'!F60,'KZN221'!F60,'KZN222'!F60,'KZN223'!F60,'KZN224'!F60,'KZN225'!F60,'KZN226'!F60,'KZN227'!F60,'KZN235'!F60,'KZN237'!F60,'KZN238'!F60,'KZN241'!F60,'KZN242'!F60,'KZN244'!F60,'KZN245'!F60,'KZN252'!F60,'KZN253'!F60,'KZN254'!F60,'KZN261'!F60,'KZN262'!F60,'KZN263'!F60,'KZN265'!F60,'KZN266'!F60,'KZN271'!F60,'KZN272'!F60,'KZN275'!F60,'KZN276'!F60,'KZN281'!F60,'KZN282'!F60,'KZN284'!F60,'KZN285'!F60,'KZN286'!F60,'KZN291'!F60,'KZN292'!F60,'KZN293'!F60,'KZN294'!F60,'KZN433'!F60,'KZN434'!F60,'KZN435'!F60,'KZN436'!F60)</f>
        <v>0</v>
      </c>
      <c r="G60" s="11">
        <f>SUM('DC21'!G60,'DC22'!G60,'DC23'!G60,'DC24'!G60,'DC25'!G60,'DC26'!G60,'DC27'!G60,'DC28'!G60,'DC29'!G60,'DC43'!G60,ETH!G60,'KZN212'!G60,'KZN213'!G60,'KZN214'!G60,'KZN216'!G60,'KZN221'!G60,'KZN222'!G60,'KZN223'!G60,'KZN224'!G60,'KZN225'!G60,'KZN226'!G60,'KZN227'!G60,'KZN235'!G60,'KZN237'!G60,'KZN238'!G60,'KZN241'!G60,'KZN242'!G60,'KZN244'!G60,'KZN245'!G60,'KZN252'!G60,'KZN253'!G60,'KZN254'!G60,'KZN261'!G60,'KZN262'!G60,'KZN263'!G60,'KZN265'!G60,'KZN266'!G60,'KZN271'!G60,'KZN272'!G60,'KZN275'!G60,'KZN276'!G60,'KZN281'!G60,'KZN282'!G60,'KZN284'!G60,'KZN285'!G60,'KZN286'!G60,'KZN291'!G60,'KZN292'!G60,'KZN293'!G60,'KZN294'!G60,'KZN433'!G60,'KZN434'!G60,'KZN435'!G60,'KZN436'!G60)</f>
        <v>0</v>
      </c>
      <c r="H60" s="26">
        <f>SUM('DC21'!H60,'DC22'!H60,'DC23'!H60,'DC24'!H60,'DC25'!H60,'DC26'!H60,'DC27'!H60,'DC28'!H60,'DC29'!H60,'DC43'!H60,ETH!H60,'KZN212'!H60,'KZN213'!H60,'KZN214'!H60,'KZN216'!H60,'KZN221'!H60,'KZN222'!H60,'KZN223'!H60,'KZN224'!H60,'KZN225'!H60,'KZN226'!H60,'KZN227'!H60,'KZN235'!H60,'KZN237'!H60,'KZN238'!H60,'KZN241'!H60,'KZN242'!H60,'KZN244'!H60,'KZN245'!H60,'KZN252'!H60,'KZN253'!H60,'KZN254'!H60,'KZN261'!H60,'KZN262'!H60,'KZN263'!H60,'KZN265'!H60,'KZN266'!H60,'KZN271'!H60,'KZN272'!H60,'KZN275'!H60,'KZN276'!H60,'KZN281'!H60,'KZN282'!H60,'KZN284'!H60,'KZN285'!H60,'KZN286'!H60,'KZN291'!H60,'KZN292'!H60,'KZN293'!H60,'KZN294'!H60,'KZN433'!H60,'KZN434'!H60,'KZN435'!H60,'KZN436'!H60)</f>
        <v>0</v>
      </c>
    </row>
    <row r="61" spans="5:8" x14ac:dyDescent="0.25">
      <c r="E61" s="1" t="s">
        <v>160</v>
      </c>
      <c r="F61" s="27">
        <f>SUM('DC21'!F61,'DC22'!F61,'DC23'!F61,'DC24'!F61,'DC25'!F61,'DC26'!F61,'DC27'!F61,'DC28'!F61,'DC29'!F61,'DC43'!F61,ETH!F61,'KZN212'!F61,'KZN213'!F61,'KZN214'!F61,'KZN216'!F61,'KZN221'!F61,'KZN222'!F61,'KZN223'!F61,'KZN224'!F61,'KZN225'!F61,'KZN226'!F61,'KZN227'!F61,'KZN235'!F61,'KZN237'!F61,'KZN238'!F61,'KZN241'!F61,'KZN242'!F61,'KZN244'!F61,'KZN245'!F61,'KZN252'!F61,'KZN253'!F61,'KZN254'!F61,'KZN261'!F61,'KZN262'!F61,'KZN263'!F61,'KZN265'!F61,'KZN266'!F61,'KZN271'!F61,'KZN272'!F61,'KZN275'!F61,'KZN276'!F61,'KZN281'!F61,'KZN282'!F61,'KZN284'!F61,'KZN285'!F61,'KZN286'!F61,'KZN291'!F61,'KZN292'!F61,'KZN293'!F61,'KZN294'!F61,'KZN433'!F61,'KZN434'!F61,'KZN435'!F61,'KZN436'!F61)</f>
        <v>1200000</v>
      </c>
      <c r="G61" s="28">
        <f>SUM('DC21'!G61,'DC22'!G61,'DC23'!G61,'DC24'!G61,'DC25'!G61,'DC26'!G61,'DC27'!G61,'DC28'!G61,'DC29'!G61,'DC43'!G61,ETH!G61,'KZN212'!G61,'KZN213'!G61,'KZN214'!G61,'KZN216'!G61,'KZN221'!G61,'KZN222'!G61,'KZN223'!G61,'KZN224'!G61,'KZN225'!G61,'KZN226'!G61,'KZN227'!G61,'KZN235'!G61,'KZN237'!G61,'KZN238'!G61,'KZN241'!G61,'KZN242'!G61,'KZN244'!G61,'KZN245'!G61,'KZN252'!G61,'KZN253'!G61,'KZN254'!G61,'KZN261'!G61,'KZN262'!G61,'KZN263'!G61,'KZN265'!G61,'KZN266'!G61,'KZN271'!G61,'KZN272'!G61,'KZN275'!G61,'KZN276'!G61,'KZN281'!G61,'KZN282'!G61,'KZN284'!G61,'KZN285'!G61,'KZN286'!G61,'KZN291'!G61,'KZN292'!G61,'KZN293'!G61,'KZN294'!G61,'KZN433'!G61,'KZN434'!G61,'KZN435'!G61,'KZN436'!G61)</f>
        <v>0</v>
      </c>
      <c r="H61" s="29">
        <f>SUM('DC21'!H61,'DC22'!H61,'DC23'!H61,'DC24'!H61,'DC25'!H61,'DC26'!H61,'DC27'!H61,'DC28'!H61,'DC29'!H61,'DC43'!H61,ETH!H61,'KZN212'!H61,'KZN213'!H61,'KZN214'!H61,'KZN216'!H61,'KZN221'!H61,'KZN222'!H61,'KZN223'!H61,'KZN224'!H61,'KZN225'!H61,'KZN226'!H61,'KZN227'!H61,'KZN235'!H61,'KZN237'!H61,'KZN238'!H61,'KZN241'!H61,'KZN242'!H61,'KZN244'!H61,'KZN245'!H61,'KZN252'!H61,'KZN253'!H61,'KZN254'!H61,'KZN261'!H61,'KZN262'!H61,'KZN263'!H61,'KZN265'!H61,'KZN266'!H61,'KZN271'!H61,'KZN272'!H61,'KZN275'!H61,'KZN276'!H61,'KZN281'!H61,'KZN282'!H61,'KZN284'!H61,'KZN285'!H61,'KZN286'!H61,'KZN291'!H61,'KZN292'!H61,'KZN293'!H61,'KZN294'!H61,'KZN433'!H61,'KZN434'!H61,'KZN435'!H61,'KZN436'!H61)</f>
        <v>0</v>
      </c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1126900000</v>
      </c>
      <c r="G63" s="8">
        <f t="shared" ref="G63:H63" si="2">SUM(G64:G67)</f>
        <v>1222146000</v>
      </c>
      <c r="H63" s="8">
        <f t="shared" si="2"/>
        <v>1071260000</v>
      </c>
    </row>
    <row r="64" spans="5:8" x14ac:dyDescent="0.25">
      <c r="E64" s="1" t="s">
        <v>162</v>
      </c>
      <c r="F64" s="30">
        <f>SUM('DC21'!F64,'DC22'!F64,'DC23'!F64,'DC24'!F64,'DC25'!F64,'DC26'!F64,'DC27'!F64,'DC28'!F64,'DC29'!F64,'DC43'!F64,ETH!F64,'KZN212'!F64,'KZN213'!F64,'KZN214'!F64,'KZN216'!F64,'KZN221'!F64,'KZN222'!F64,'KZN223'!F64,'KZN224'!F64,'KZN225'!F64,'KZN226'!F64,'KZN227'!F64,'KZN235'!F64,'KZN237'!F64,'KZN238'!F64,'KZN241'!F64,'KZN242'!F64,'KZN244'!F64,'KZN245'!F64,'KZN252'!F64,'KZN253'!F64,'KZN254'!F64,'KZN261'!F64,'KZN262'!F64,'KZN263'!F64,'KZN265'!F64,'KZN266'!F64,'KZN271'!F64,'KZN272'!F64,'KZN275'!F64,'KZN276'!F64,'KZN281'!F64,'KZN282'!F64,'KZN284'!F64,'KZN285'!F64,'KZN286'!F64,'KZN291'!F64,'KZN292'!F64,'KZN293'!F64,'KZN294'!F64,'KZN433'!F64,'KZN434'!F64,'KZN435'!F64,'KZN436'!F64)</f>
        <v>39471000</v>
      </c>
      <c r="G64" s="31">
        <f>SUM('DC21'!G64,'DC22'!G64,'DC23'!G64,'DC24'!G64,'DC25'!G64,'DC26'!G64,'DC27'!G64,'DC28'!G64,'DC29'!G64,'DC43'!G64,ETH!G64,'KZN212'!G64,'KZN213'!G64,'KZN214'!G64,'KZN216'!G64,'KZN221'!G64,'KZN222'!G64,'KZN223'!G64,'KZN224'!G64,'KZN225'!G64,'KZN226'!G64,'KZN227'!G64,'KZN235'!G64,'KZN237'!G64,'KZN238'!G64,'KZN241'!G64,'KZN242'!G64,'KZN244'!G64,'KZN245'!G64,'KZN252'!G64,'KZN253'!G64,'KZN254'!G64,'KZN261'!G64,'KZN262'!G64,'KZN263'!G64,'KZN265'!G64,'KZN266'!G64,'KZN271'!G64,'KZN272'!G64,'KZN275'!G64,'KZN276'!G64,'KZN281'!G64,'KZN282'!G64,'KZN284'!G64,'KZN285'!G64,'KZN286'!G64,'KZN291'!G64,'KZN292'!G64,'KZN293'!G64,'KZN294'!G64,'KZN433'!G64,'KZN434'!G64,'KZN435'!G64,'KZN436'!G64)</f>
        <v>38821000</v>
      </c>
      <c r="H64" s="32">
        <f>SUM('DC21'!H64,'DC22'!H64,'DC23'!H64,'DC24'!H64,'DC25'!H64,'DC26'!H64,'DC27'!H64,'DC28'!H64,'DC29'!H64,'DC43'!H64,ETH!H64,'KZN212'!H64,'KZN213'!H64,'KZN214'!H64,'KZN216'!H64,'KZN221'!H64,'KZN222'!H64,'KZN223'!H64,'KZN224'!H64,'KZN225'!H64,'KZN226'!H64,'KZN227'!H64,'KZN235'!H64,'KZN237'!H64,'KZN238'!H64,'KZN241'!H64,'KZN242'!H64,'KZN244'!H64,'KZN245'!H64,'KZN252'!H64,'KZN253'!H64,'KZN254'!H64,'KZN261'!H64,'KZN262'!H64,'KZN263'!H64,'KZN265'!H64,'KZN266'!H64,'KZN271'!H64,'KZN272'!H64,'KZN275'!H64,'KZN276'!H64,'KZN281'!H64,'KZN282'!H64,'KZN284'!H64,'KZN285'!H64,'KZN286'!H64,'KZN291'!H64,'KZN292'!H64,'KZN293'!H64,'KZN294'!H64,'KZN433'!H64,'KZN434'!H64,'KZN435'!H64,'KZN436'!H64)</f>
        <v>36861000</v>
      </c>
    </row>
    <row r="65" spans="5:8" x14ac:dyDescent="0.25">
      <c r="E65" s="1" t="s">
        <v>163</v>
      </c>
      <c r="F65" s="33">
        <f>SUM('DC21'!F65,'DC22'!F65,'DC23'!F65,'DC24'!F65,'DC25'!F65,'DC26'!F65,'DC27'!F65,'DC28'!F65,'DC29'!F65,'DC43'!F65,ETH!F65,'KZN212'!F65,'KZN213'!F65,'KZN214'!F65,'KZN216'!F65,'KZN221'!F65,'KZN222'!F65,'KZN223'!F65,'KZN224'!F65,'KZN225'!F65,'KZN226'!F65,'KZN227'!F65,'KZN235'!F65,'KZN237'!F65,'KZN238'!F65,'KZN241'!F65,'KZN242'!F65,'KZN244'!F65,'KZN245'!F65,'KZN252'!F65,'KZN253'!F65,'KZN254'!F65,'KZN261'!F65,'KZN262'!F65,'KZN263'!F65,'KZN265'!F65,'KZN266'!F65,'KZN271'!F65,'KZN272'!F65,'KZN275'!F65,'KZN276'!F65,'KZN281'!F65,'KZN282'!F65,'KZN284'!F65,'KZN285'!F65,'KZN286'!F65,'KZN291'!F65,'KZN292'!F65,'KZN293'!F65,'KZN294'!F65,'KZN433'!F65,'KZN434'!F65,'KZN435'!F65,'KZN436'!F65)</f>
        <v>0</v>
      </c>
      <c r="G65" s="34">
        <f>SUM('DC21'!G65,'DC22'!G65,'DC23'!G65,'DC24'!G65,'DC25'!G65,'DC26'!G65,'DC27'!G65,'DC28'!G65,'DC29'!G65,'DC43'!G65,ETH!G65,'KZN212'!G65,'KZN213'!G65,'KZN214'!G65,'KZN216'!G65,'KZN221'!G65,'KZN222'!G65,'KZN223'!G65,'KZN224'!G65,'KZN225'!G65,'KZN226'!G65,'KZN227'!G65,'KZN235'!G65,'KZN237'!G65,'KZN238'!G65,'KZN241'!G65,'KZN242'!G65,'KZN244'!G65,'KZN245'!G65,'KZN252'!G65,'KZN253'!G65,'KZN254'!G65,'KZN261'!G65,'KZN262'!G65,'KZN263'!G65,'KZN265'!G65,'KZN266'!G65,'KZN271'!G65,'KZN272'!G65,'KZN275'!G65,'KZN276'!G65,'KZN281'!G65,'KZN282'!G65,'KZN284'!G65,'KZN285'!G65,'KZN286'!G65,'KZN291'!G65,'KZN292'!G65,'KZN293'!G65,'KZN294'!G65,'KZN433'!G65,'KZN434'!G65,'KZN435'!G65,'KZN436'!G65)</f>
        <v>40000000</v>
      </c>
      <c r="H65" s="35">
        <f>SUM('DC21'!H65,'DC22'!H65,'DC23'!H65,'DC24'!H65,'DC25'!H65,'DC26'!H65,'DC27'!H65,'DC28'!H65,'DC29'!H65,'DC43'!H65,ETH!H65,'KZN212'!H65,'KZN213'!H65,'KZN214'!H65,'KZN216'!H65,'KZN221'!H65,'KZN222'!H65,'KZN223'!H65,'KZN224'!H65,'KZN225'!H65,'KZN226'!H65,'KZN227'!H65,'KZN235'!H65,'KZN237'!H65,'KZN238'!H65,'KZN241'!H65,'KZN242'!H65,'KZN244'!H65,'KZN245'!H65,'KZN252'!H65,'KZN253'!H65,'KZN254'!H65,'KZN261'!H65,'KZN262'!H65,'KZN263'!H65,'KZN265'!H65,'KZN266'!H65,'KZN271'!H65,'KZN272'!H65,'KZN275'!H65,'KZN276'!H65,'KZN281'!H65,'KZN282'!H65,'KZN284'!H65,'KZN285'!H65,'KZN286'!H65,'KZN291'!H65,'KZN292'!H65,'KZN293'!H65,'KZN294'!H65,'KZN433'!H65,'KZN434'!H65,'KZN435'!H65,'KZN436'!H65)</f>
        <v>40000000</v>
      </c>
    </row>
    <row r="66" spans="5:8" x14ac:dyDescent="0.25">
      <c r="E66" s="1" t="s">
        <v>164</v>
      </c>
      <c r="F66" s="33">
        <f>SUM('DC21'!F66,'DC22'!F66,'DC23'!F66,'DC24'!F66,'DC25'!F66,'DC26'!F66,'DC27'!F66,'DC28'!F66,'DC29'!F66,'DC43'!F66,ETH!F66,'KZN212'!F66,'KZN213'!F66,'KZN214'!F66,'KZN216'!F66,'KZN221'!F66,'KZN222'!F66,'KZN223'!F66,'KZN224'!F66,'KZN225'!F66,'KZN226'!F66,'KZN227'!F66,'KZN235'!F66,'KZN237'!F66,'KZN238'!F66,'KZN241'!F66,'KZN242'!F66,'KZN244'!F66,'KZN245'!F66,'KZN252'!F66,'KZN253'!F66,'KZN254'!F66,'KZN261'!F66,'KZN262'!F66,'KZN263'!F66,'KZN265'!F66,'KZN266'!F66,'KZN271'!F66,'KZN272'!F66,'KZN275'!F66,'KZN276'!F66,'KZN281'!F66,'KZN282'!F66,'KZN284'!F66,'KZN285'!F66,'KZN286'!F66,'KZN291'!F66,'KZN292'!F66,'KZN293'!F66,'KZN294'!F66,'KZN433'!F66,'KZN434'!F66,'KZN435'!F66,'KZN436'!F66)</f>
        <v>721256000</v>
      </c>
      <c r="G66" s="34">
        <f>SUM('DC21'!G66,'DC22'!G66,'DC23'!G66,'DC24'!G66,'DC25'!G66,'DC26'!G66,'DC27'!G66,'DC28'!G66,'DC29'!G66,'DC43'!G66,ETH!G66,'KZN212'!G66,'KZN213'!G66,'KZN214'!G66,'KZN216'!G66,'KZN221'!G66,'KZN222'!G66,'KZN223'!G66,'KZN224'!G66,'KZN225'!G66,'KZN226'!G66,'KZN227'!G66,'KZN235'!G66,'KZN237'!G66,'KZN238'!G66,'KZN241'!G66,'KZN242'!G66,'KZN244'!G66,'KZN245'!G66,'KZN252'!G66,'KZN253'!G66,'KZN254'!G66,'KZN261'!G66,'KZN262'!G66,'KZN263'!G66,'KZN265'!G66,'KZN266'!G66,'KZN271'!G66,'KZN272'!G66,'KZN275'!G66,'KZN276'!G66,'KZN281'!G66,'KZN282'!G66,'KZN284'!G66,'KZN285'!G66,'KZN286'!G66,'KZN291'!G66,'KZN292'!G66,'KZN293'!G66,'KZN294'!G66,'KZN433'!G66,'KZN434'!G66,'KZN435'!G66,'KZN436'!G66)</f>
        <v>808794000</v>
      </c>
      <c r="H66" s="35">
        <f>SUM('DC21'!H66,'DC22'!H66,'DC23'!H66,'DC24'!H66,'DC25'!H66,'DC26'!H66,'DC27'!H66,'DC28'!H66,'DC29'!H66,'DC43'!H66,ETH!H66,'KZN212'!H66,'KZN213'!H66,'KZN214'!H66,'KZN216'!H66,'KZN221'!H66,'KZN222'!H66,'KZN223'!H66,'KZN224'!H66,'KZN225'!H66,'KZN226'!H66,'KZN227'!H66,'KZN235'!H66,'KZN237'!H66,'KZN238'!H66,'KZN241'!H66,'KZN242'!H66,'KZN244'!H66,'KZN245'!H66,'KZN252'!H66,'KZN253'!H66,'KZN254'!H66,'KZN261'!H66,'KZN262'!H66,'KZN263'!H66,'KZN265'!H66,'KZN266'!H66,'KZN271'!H66,'KZN272'!H66,'KZN275'!H66,'KZN276'!H66,'KZN281'!H66,'KZN282'!H66,'KZN284'!H66,'KZN285'!H66,'KZN286'!H66,'KZN291'!H66,'KZN292'!H66,'KZN293'!H66,'KZN294'!H66,'KZN433'!H66,'KZN434'!H66,'KZN435'!H66,'KZN436'!H66)</f>
        <v>869699000</v>
      </c>
    </row>
    <row r="67" spans="5:8" x14ac:dyDescent="0.25">
      <c r="E67" s="1" t="s">
        <v>165</v>
      </c>
      <c r="F67" s="36">
        <f>SUM('DC21'!F67,'DC22'!F67,'DC23'!F67,'DC24'!F67,'DC25'!F67,'DC26'!F67,'DC27'!F67,'DC28'!F67,'DC29'!F67,'DC43'!F67,ETH!F67,'KZN212'!F67,'KZN213'!F67,'KZN214'!F67,'KZN216'!F67,'KZN221'!F67,'KZN222'!F67,'KZN223'!F67,'KZN224'!F67,'KZN225'!F67,'KZN226'!F67,'KZN227'!F67,'KZN235'!F67,'KZN237'!F67,'KZN238'!F67,'KZN241'!F67,'KZN242'!F67,'KZN244'!F67,'KZN245'!F67,'KZN252'!F67,'KZN253'!F67,'KZN254'!F67,'KZN261'!F67,'KZN262'!F67,'KZN263'!F67,'KZN265'!F67,'KZN266'!F67,'KZN271'!F67,'KZN272'!F67,'KZN275'!F67,'KZN276'!F67,'KZN281'!F67,'KZN282'!F67,'KZN284'!F67,'KZN285'!F67,'KZN286'!F67,'KZN291'!F67,'KZN292'!F67,'KZN293'!F67,'KZN294'!F67,'KZN433'!F67,'KZN434'!F67,'KZN435'!F67,'KZN436'!F67)</f>
        <v>366173000</v>
      </c>
      <c r="G67" s="37">
        <f>SUM('DC21'!G67,'DC22'!G67,'DC23'!G67,'DC24'!G67,'DC25'!G67,'DC26'!G67,'DC27'!G67,'DC28'!G67,'DC29'!G67,'DC43'!G67,ETH!G67,'KZN212'!G67,'KZN213'!G67,'KZN214'!G67,'KZN216'!G67,'KZN221'!G67,'KZN222'!G67,'KZN223'!G67,'KZN224'!G67,'KZN225'!G67,'KZN226'!G67,'KZN227'!G67,'KZN235'!G67,'KZN237'!G67,'KZN238'!G67,'KZN241'!G67,'KZN242'!G67,'KZN244'!G67,'KZN245'!G67,'KZN252'!G67,'KZN253'!G67,'KZN254'!G67,'KZN261'!G67,'KZN262'!G67,'KZN263'!G67,'KZN265'!G67,'KZN266'!G67,'KZN271'!G67,'KZN272'!G67,'KZN275'!G67,'KZN276'!G67,'KZN281'!G67,'KZN282'!G67,'KZN284'!G67,'KZN285'!G67,'KZN286'!G67,'KZN291'!G67,'KZN292'!G67,'KZN293'!G67,'KZN294'!G67,'KZN433'!G67,'KZN434'!G67,'KZN435'!G67,'KZN436'!G67)</f>
        <v>334531000</v>
      </c>
      <c r="H67" s="38">
        <f>SUM('DC21'!H67,'DC22'!H67,'DC23'!H67,'DC24'!H67,'DC25'!H67,'DC26'!H67,'DC27'!H67,'DC28'!H67,'DC29'!H67,'DC43'!H67,ETH!H67,'KZN212'!H67,'KZN213'!H67,'KZN214'!H67,'KZN216'!H67,'KZN221'!H67,'KZN222'!H67,'KZN223'!H67,'KZN224'!H67,'KZN225'!H67,'KZN226'!H67,'KZN227'!H67,'KZN235'!H67,'KZN237'!H67,'KZN238'!H67,'KZN241'!H67,'KZN242'!H67,'KZN244'!H67,'KZN245'!H67,'KZN252'!H67,'KZN253'!H67,'KZN254'!H67,'KZN261'!H67,'KZN262'!H67,'KZN263'!H67,'KZN265'!H67,'KZN266'!H67,'KZN271'!H67,'KZN272'!H67,'KZN275'!H67,'KZN276'!H67,'KZN281'!H67,'KZN282'!H67,'KZN284'!H67,'KZN285'!H67,'KZN286'!H67,'KZN291'!H67,'KZN292'!H67,'KZN293'!H67,'KZN294'!H67,'KZN433'!H67,'KZN434'!H67,'KZN435'!H67,'KZN436'!H67)</f>
        <v>124700000</v>
      </c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338544000</v>
      </c>
      <c r="G69" s="8">
        <f>SUM(G70:G75)</f>
        <v>351559000</v>
      </c>
      <c r="H69" s="8">
        <f t="shared" ref="H69" si="3">SUM(H70:H75)</f>
        <v>361240000</v>
      </c>
    </row>
    <row r="70" spans="5:8" x14ac:dyDescent="0.25">
      <c r="E70" s="1" t="s">
        <v>167</v>
      </c>
      <c r="F70" s="30">
        <f>SUM('DC21'!F70,'DC22'!F70,'DC23'!F70,'DC24'!F70,'DC25'!F70,'DC26'!F70,'DC27'!F70,'DC28'!F70,'DC29'!F70,'DC43'!F70,ETH!F70,'KZN212'!F70,'KZN213'!F70,'KZN214'!F70,'KZN216'!F70,'KZN221'!F70,'KZN222'!F70,'KZN223'!F70,'KZN224'!F70,'KZN225'!F70,'KZN226'!F70,'KZN227'!F70,'KZN235'!F70,'KZN237'!F70,'KZN238'!F70,'KZN241'!F70,'KZN242'!F70,'KZN244'!F70,'KZN245'!F70,'KZN252'!F70,'KZN253'!F70,'KZN254'!F70,'KZN261'!F70,'KZN262'!F70,'KZN263'!F70,'KZN265'!F70,'KZN266'!F70,'KZN271'!F70,'KZN272'!F70,'KZN275'!F70,'KZN276'!F70,'KZN281'!F70,'KZN282'!F70,'KZN284'!F70,'KZN285'!F70,'KZN286'!F70,'KZN291'!F70,'KZN292'!F70,'KZN293'!F70,'KZN294'!F70,'KZN433'!F70,'KZN434'!F70,'KZN435'!F70,'KZN436'!F70)</f>
        <v>2475000</v>
      </c>
      <c r="G70" s="31">
        <f>SUM('DC21'!G70,'DC22'!G70,'DC23'!G70,'DC24'!G70,'DC25'!G70,'DC26'!G70,'DC27'!G70,'DC28'!G70,'DC29'!G70,'DC43'!G70,ETH!G70,'KZN212'!G70,'KZN213'!G70,'KZN214'!G70,'KZN216'!G70,'KZN221'!G70,'KZN222'!G70,'KZN223'!G70,'KZN224'!G70,'KZN225'!G70,'KZN226'!G70,'KZN227'!G70,'KZN235'!G70,'KZN237'!G70,'KZN238'!G70,'KZN241'!G70,'KZN242'!G70,'KZN244'!G70,'KZN245'!G70,'KZN252'!G70,'KZN253'!G70,'KZN254'!G70,'KZN261'!G70,'KZN262'!G70,'KZN263'!G70,'KZN265'!G70,'KZN266'!G70,'KZN271'!G70,'KZN272'!G70,'KZN275'!G70,'KZN276'!G70,'KZN281'!G70,'KZN282'!G70,'KZN284'!G70,'KZN285'!G70,'KZN286'!G70,'KZN291'!G70,'KZN292'!G70,'KZN293'!G70,'KZN294'!G70,'KZN433'!G70,'KZN434'!G70,'KZN435'!G70,'KZN436'!G70)</f>
        <v>2475000</v>
      </c>
      <c r="H70" s="32">
        <f>SUM('DC21'!H70,'DC22'!H70,'DC23'!H70,'DC24'!H70,'DC25'!H70,'DC26'!H70,'DC27'!H70,'DC28'!H70,'DC29'!H70,'DC43'!H70,ETH!H70,'KZN212'!H70,'KZN213'!H70,'KZN214'!H70,'KZN216'!H70,'KZN221'!H70,'KZN222'!H70,'KZN223'!H70,'KZN224'!H70,'KZN225'!H70,'KZN226'!H70,'KZN227'!H70,'KZN235'!H70,'KZN237'!H70,'KZN238'!H70,'KZN241'!H70,'KZN242'!H70,'KZN244'!H70,'KZN245'!H70,'KZN252'!H70,'KZN253'!H70,'KZN254'!H70,'KZN261'!H70,'KZN262'!H70,'KZN263'!H70,'KZN265'!H70,'KZN266'!H70,'KZN271'!H70,'KZN272'!H70,'KZN275'!H70,'KZN276'!H70,'KZN281'!H70,'KZN282'!H70,'KZN284'!H70,'KZN285'!H70,'KZN286'!H70,'KZN291'!H70,'KZN292'!H70,'KZN293'!H70,'KZN294'!H70,'KZN433'!H70,'KZN434'!H70,'KZN435'!H70,'KZN436'!H70)</f>
        <v>0</v>
      </c>
    </row>
    <row r="71" spans="5:8" x14ac:dyDescent="0.25">
      <c r="E71" s="1" t="s">
        <v>168</v>
      </c>
      <c r="F71" s="33">
        <f>SUM('DC21'!F71,'DC22'!F71,'DC23'!F71,'DC24'!F71,'DC25'!F71,'DC26'!F71,'DC27'!F71,'DC28'!F71,'DC29'!F71,'DC43'!F71,ETH!F71,'KZN212'!F71,'KZN213'!F71,'KZN214'!F71,'KZN216'!F71,'KZN221'!F71,'KZN222'!F71,'KZN223'!F71,'KZN224'!F71,'KZN225'!F71,'KZN226'!F71,'KZN227'!F71,'KZN235'!F71,'KZN237'!F71,'KZN238'!F71,'KZN241'!F71,'KZN242'!F71,'KZN244'!F71,'KZN245'!F71,'KZN252'!F71,'KZN253'!F71,'KZN254'!F71,'KZN261'!F71,'KZN262'!F71,'KZN263'!F71,'KZN265'!F71,'KZN266'!F71,'KZN271'!F71,'KZN272'!F71,'KZN275'!F71,'KZN276'!F71,'KZN281'!F71,'KZN282'!F71,'KZN284'!F71,'KZN285'!F71,'KZN286'!F71,'KZN291'!F71,'KZN292'!F71,'KZN293'!F71,'KZN294'!F71,'KZN433'!F71,'KZN434'!F71,'KZN435'!F71,'KZN436'!F71)</f>
        <v>1911000</v>
      </c>
      <c r="G71" s="34">
        <f>SUM('DC21'!G71,'DC22'!G71,'DC23'!G71,'DC24'!G71,'DC25'!G71,'DC26'!G71,'DC27'!G71,'DC28'!G71,'DC29'!G71,'DC43'!G71,ETH!G71,'KZN212'!G71,'KZN213'!G71,'KZN214'!G71,'KZN216'!G71,'KZN221'!G71,'KZN222'!G71,'KZN223'!G71,'KZN224'!G71,'KZN225'!G71,'KZN226'!G71,'KZN227'!G71,'KZN235'!G71,'KZN237'!G71,'KZN238'!G71,'KZN241'!G71,'KZN242'!G71,'KZN244'!G71,'KZN245'!G71,'KZN252'!G71,'KZN253'!G71,'KZN254'!G71,'KZN261'!G71,'KZN262'!G71,'KZN263'!G71,'KZN265'!G71,'KZN266'!G71,'KZN271'!G71,'KZN272'!G71,'KZN275'!G71,'KZN276'!G71,'KZN281'!G71,'KZN282'!G71,'KZN284'!G71,'KZN285'!G71,'KZN286'!G71,'KZN291'!G71,'KZN292'!G71,'KZN293'!G71,'KZN294'!G71,'KZN433'!G71,'KZN434'!G71,'KZN435'!G71,'KZN436'!G71)</f>
        <v>1911000</v>
      </c>
      <c r="H71" s="35">
        <f>SUM('DC21'!H71,'DC22'!H71,'DC23'!H71,'DC24'!H71,'DC25'!H71,'DC26'!H71,'DC27'!H71,'DC28'!H71,'DC29'!H71,'DC43'!H71,ETH!H71,'KZN212'!H71,'KZN213'!H71,'KZN214'!H71,'KZN216'!H71,'KZN221'!H71,'KZN222'!H71,'KZN223'!H71,'KZN224'!H71,'KZN225'!H71,'KZN226'!H71,'KZN227'!H71,'KZN235'!H71,'KZN237'!H71,'KZN238'!H71,'KZN241'!H71,'KZN242'!H71,'KZN244'!H71,'KZN245'!H71,'KZN252'!H71,'KZN253'!H71,'KZN254'!H71,'KZN261'!H71,'KZN262'!H71,'KZN263'!H71,'KZN265'!H71,'KZN266'!H71,'KZN271'!H71,'KZN272'!H71,'KZN275'!H71,'KZN276'!H71,'KZN281'!H71,'KZN282'!H71,'KZN284'!H71,'KZN285'!H71,'KZN286'!H71,'KZN291'!H71,'KZN292'!H71,'KZN293'!H71,'KZN294'!H71,'KZN433'!H71,'KZN434'!H71,'KZN435'!H71,'KZN436'!H71)</f>
        <v>1999000</v>
      </c>
    </row>
    <row r="72" spans="5:8" x14ac:dyDescent="0.25">
      <c r="E72" s="1" t="s">
        <v>169</v>
      </c>
      <c r="F72" s="33">
        <f>SUM('DC21'!F72,'DC22'!F72,'DC23'!F72,'DC24'!F72,'DC25'!F72,'DC26'!F72,'DC27'!F72,'DC28'!F72,'DC29'!F72,'DC43'!F72,ETH!F72,'KZN212'!F72,'KZN213'!F72,'KZN214'!F72,'KZN216'!F72,'KZN221'!F72,'KZN222'!F72,'KZN223'!F72,'KZN224'!F72,'KZN225'!F72,'KZN226'!F72,'KZN227'!F72,'KZN235'!F72,'KZN237'!F72,'KZN238'!F72,'KZN241'!F72,'KZN242'!F72,'KZN244'!F72,'KZN245'!F72,'KZN252'!F72,'KZN253'!F72,'KZN254'!F72,'KZN261'!F72,'KZN262'!F72,'KZN263'!F72,'KZN265'!F72,'KZN266'!F72,'KZN271'!F72,'KZN272'!F72,'KZN275'!F72,'KZN276'!F72,'KZN281'!F72,'KZN282'!F72,'KZN284'!F72,'KZN285'!F72,'KZN286'!F72,'KZN291'!F72,'KZN292'!F72,'KZN293'!F72,'KZN294'!F72,'KZN433'!F72,'KZN434'!F72,'KZN435'!F72,'KZN436'!F72)</f>
        <v>12758000</v>
      </c>
      <c r="G72" s="34">
        <f>SUM('DC21'!G72,'DC22'!G72,'DC23'!G72,'DC24'!G72,'DC25'!G72,'DC26'!G72,'DC27'!G72,'DC28'!G72,'DC29'!G72,'DC43'!G72,ETH!G72,'KZN212'!G72,'KZN213'!G72,'KZN214'!G72,'KZN216'!G72,'KZN221'!G72,'KZN222'!G72,'KZN223'!G72,'KZN224'!G72,'KZN225'!G72,'KZN226'!G72,'KZN227'!G72,'KZN235'!G72,'KZN237'!G72,'KZN238'!G72,'KZN241'!G72,'KZN242'!G72,'KZN244'!G72,'KZN245'!G72,'KZN252'!G72,'KZN253'!G72,'KZN254'!G72,'KZN261'!G72,'KZN262'!G72,'KZN263'!G72,'KZN265'!G72,'KZN266'!G72,'KZN271'!G72,'KZN272'!G72,'KZN275'!G72,'KZN276'!G72,'KZN281'!G72,'KZN282'!G72,'KZN284'!G72,'KZN285'!G72,'KZN286'!G72,'KZN291'!G72,'KZN292'!G72,'KZN293'!G72,'KZN294'!G72,'KZN433'!G72,'KZN434'!G72,'KZN435'!G72,'KZN436'!G72)</f>
        <v>13454000</v>
      </c>
      <c r="H72" s="35">
        <f>SUM('DC21'!H72,'DC22'!H72,'DC23'!H72,'DC24'!H72,'DC25'!H72,'DC26'!H72,'DC27'!H72,'DC28'!H72,'DC29'!H72,'DC43'!H72,ETH!H72,'KZN212'!H72,'KZN213'!H72,'KZN214'!H72,'KZN216'!H72,'KZN221'!H72,'KZN222'!H72,'KZN223'!H72,'KZN224'!H72,'KZN225'!H72,'KZN226'!H72,'KZN227'!H72,'KZN235'!H72,'KZN237'!H72,'KZN238'!H72,'KZN241'!H72,'KZN242'!H72,'KZN244'!H72,'KZN245'!H72,'KZN252'!H72,'KZN253'!H72,'KZN254'!H72,'KZN261'!H72,'KZN262'!H72,'KZN263'!H72,'KZN265'!H72,'KZN266'!H72,'KZN271'!H72,'KZN272'!H72,'KZN275'!H72,'KZN276'!H72,'KZN281'!H72,'KZN282'!H72,'KZN284'!H72,'KZN285'!H72,'KZN286'!H72,'KZN291'!H72,'KZN292'!H72,'KZN293'!H72,'KZN294'!H72,'KZN433'!H72,'KZN434'!H72,'KZN435'!H72,'KZN436'!H72)</f>
        <v>14031000</v>
      </c>
    </row>
    <row r="73" spans="5:8" x14ac:dyDescent="0.25">
      <c r="E73" s="1" t="s">
        <v>170</v>
      </c>
      <c r="F73" s="33">
        <f>SUM('DC21'!F73,'DC22'!F73,'DC23'!F73,'DC24'!F73,'DC25'!F73,'DC26'!F73,'DC27'!F73,'DC28'!F73,'DC29'!F73,'DC43'!F73,ETH!F73,'KZN212'!F73,'KZN213'!F73,'KZN214'!F73,'KZN216'!F73,'KZN221'!F73,'KZN222'!F73,'KZN223'!F73,'KZN224'!F73,'KZN225'!F73,'KZN226'!F73,'KZN227'!F73,'KZN235'!F73,'KZN237'!F73,'KZN238'!F73,'KZN241'!F73,'KZN242'!F73,'KZN244'!F73,'KZN245'!F73,'KZN252'!F73,'KZN253'!F73,'KZN254'!F73,'KZN261'!F73,'KZN262'!F73,'KZN263'!F73,'KZN265'!F73,'KZN266'!F73,'KZN271'!F73,'KZN272'!F73,'KZN275'!F73,'KZN276'!F73,'KZN281'!F73,'KZN282'!F73,'KZN284'!F73,'KZN285'!F73,'KZN286'!F73,'KZN291'!F73,'KZN292'!F73,'KZN293'!F73,'KZN294'!F73,'KZN433'!F73,'KZN434'!F73,'KZN435'!F73,'KZN436'!F73)</f>
        <v>202329000</v>
      </c>
      <c r="G73" s="34">
        <f>SUM('DC21'!G73,'DC22'!G73,'DC23'!G73,'DC24'!G73,'DC25'!G73,'DC26'!G73,'DC27'!G73,'DC28'!G73,'DC29'!G73,'DC43'!G73,ETH!G73,'KZN212'!G73,'KZN213'!G73,'KZN214'!G73,'KZN216'!G73,'KZN221'!G73,'KZN222'!G73,'KZN223'!G73,'KZN224'!G73,'KZN225'!G73,'KZN226'!G73,'KZN227'!G73,'KZN235'!G73,'KZN237'!G73,'KZN238'!G73,'KZN241'!G73,'KZN242'!G73,'KZN244'!G73,'KZN245'!G73,'KZN252'!G73,'KZN253'!G73,'KZN254'!G73,'KZN261'!G73,'KZN262'!G73,'KZN263'!G73,'KZN265'!G73,'KZN266'!G73,'KZN271'!G73,'KZN272'!G73,'KZN275'!G73,'KZN276'!G73,'KZN281'!G73,'KZN282'!G73,'KZN284'!G73,'KZN285'!G73,'KZN286'!G73,'KZN291'!G73,'KZN292'!G73,'KZN293'!G73,'KZN294'!G73,'KZN433'!G73,'KZN434'!G73,'KZN435'!G73,'KZN436'!G73)</f>
        <v>206904000</v>
      </c>
      <c r="H73" s="35">
        <f>SUM('DC21'!H73,'DC22'!H73,'DC23'!H73,'DC24'!H73,'DC25'!H73,'DC26'!H73,'DC27'!H73,'DC28'!H73,'DC29'!H73,'DC43'!H73,ETH!H73,'KZN212'!H73,'KZN213'!H73,'KZN214'!H73,'KZN216'!H73,'KZN221'!H73,'KZN222'!H73,'KZN223'!H73,'KZN224'!H73,'KZN225'!H73,'KZN226'!H73,'KZN227'!H73,'KZN235'!H73,'KZN237'!H73,'KZN238'!H73,'KZN241'!H73,'KZN242'!H73,'KZN244'!H73,'KZN245'!H73,'KZN252'!H73,'KZN253'!H73,'KZN254'!H73,'KZN261'!H73,'KZN262'!H73,'KZN263'!H73,'KZN265'!H73,'KZN266'!H73,'KZN271'!H73,'KZN272'!H73,'KZN275'!H73,'KZN276'!H73,'KZN281'!H73,'KZN282'!H73,'KZN284'!H73,'KZN285'!H73,'KZN286'!H73,'KZN291'!H73,'KZN292'!H73,'KZN293'!H73,'KZN294'!H73,'KZN433'!H73,'KZN434'!H73,'KZN435'!H73,'KZN436'!H73)</f>
        <v>216177000</v>
      </c>
    </row>
    <row r="74" spans="5:8" x14ac:dyDescent="0.25">
      <c r="E74" s="1" t="s">
        <v>171</v>
      </c>
      <c r="F74" s="33">
        <f>SUM('DC21'!F74,'DC22'!F74,'DC23'!F74,'DC24'!F74,'DC25'!F74,'DC26'!F74,'DC27'!F74,'DC28'!F74,'DC29'!F74,'DC43'!F74,ETH!F74,'KZN212'!F74,'KZN213'!F74,'KZN214'!F74,'KZN216'!F74,'KZN221'!F74,'KZN222'!F74,'KZN223'!F74,'KZN224'!F74,'KZN225'!F74,'KZN226'!F74,'KZN227'!F74,'KZN235'!F74,'KZN237'!F74,'KZN238'!F74,'KZN241'!F74,'KZN242'!F74,'KZN244'!F74,'KZN245'!F74,'KZN252'!F74,'KZN253'!F74,'KZN254'!F74,'KZN261'!F74,'KZN262'!F74,'KZN263'!F74,'KZN265'!F74,'KZN266'!F74,'KZN271'!F74,'KZN272'!F74,'KZN275'!F74,'KZN276'!F74,'KZN281'!F74,'KZN282'!F74,'KZN284'!F74,'KZN285'!F74,'KZN286'!F74,'KZN291'!F74,'KZN292'!F74,'KZN293'!F74,'KZN294'!F74,'KZN433'!F74,'KZN434'!F74,'KZN435'!F74,'KZN436'!F74)</f>
        <v>77483000</v>
      </c>
      <c r="G74" s="34">
        <f>SUM('DC21'!G74,'DC22'!G74,'DC23'!G74,'DC24'!G74,'DC25'!G74,'DC26'!G74,'DC27'!G74,'DC28'!G74,'DC29'!G74,'DC43'!G74,ETH!G74,'KZN212'!G74,'KZN213'!G74,'KZN214'!G74,'KZN216'!G74,'KZN221'!G74,'KZN222'!G74,'KZN223'!G74,'KZN224'!G74,'KZN225'!G74,'KZN226'!G74,'KZN227'!G74,'KZN235'!G74,'KZN237'!G74,'KZN238'!G74,'KZN241'!G74,'KZN242'!G74,'KZN244'!G74,'KZN245'!G74,'KZN252'!G74,'KZN253'!G74,'KZN254'!G74,'KZN261'!G74,'KZN262'!G74,'KZN263'!G74,'KZN265'!G74,'KZN266'!G74,'KZN271'!G74,'KZN272'!G74,'KZN275'!G74,'KZN276'!G74,'KZN281'!G74,'KZN282'!G74,'KZN284'!G74,'KZN285'!G74,'KZN286'!G74,'KZN291'!G74,'KZN292'!G74,'KZN293'!G74,'KZN294'!G74,'KZN433'!G74,'KZN434'!G74,'KZN435'!G74,'KZN436'!G74)</f>
        <v>83123000</v>
      </c>
      <c r="H74" s="35">
        <f>SUM('DC21'!H74,'DC22'!H74,'DC23'!H74,'DC24'!H74,'DC25'!H74,'DC26'!H74,'DC27'!H74,'DC28'!H74,'DC29'!H74,'DC43'!H74,ETH!H74,'KZN212'!H74,'KZN213'!H74,'KZN214'!H74,'KZN216'!H74,'KZN221'!H74,'KZN222'!H74,'KZN223'!H74,'KZN224'!H74,'KZN225'!H74,'KZN226'!H74,'KZN227'!H74,'KZN235'!H74,'KZN237'!H74,'KZN238'!H74,'KZN241'!H74,'KZN242'!H74,'KZN244'!H74,'KZN245'!H74,'KZN252'!H74,'KZN253'!H74,'KZN254'!H74,'KZN261'!H74,'KZN262'!H74,'KZN263'!H74,'KZN265'!H74,'KZN266'!H74,'KZN271'!H74,'KZN272'!H74,'KZN275'!H74,'KZN276'!H74,'KZN281'!H74,'KZN282'!H74,'KZN284'!H74,'KZN285'!H74,'KZN286'!H74,'KZN291'!H74,'KZN292'!H74,'KZN293'!H74,'KZN294'!H74,'KZN433'!H74,'KZN434'!H74,'KZN435'!H74,'KZN436'!H74)</f>
        <v>83217000</v>
      </c>
    </row>
    <row r="75" spans="5:8" x14ac:dyDescent="0.25">
      <c r="E75" s="1" t="s">
        <v>172</v>
      </c>
      <c r="F75" s="36">
        <f>SUM('DC21'!F75,'DC22'!F75,'DC23'!F75,'DC24'!F75,'DC25'!F75,'DC26'!F75,'DC27'!F75,'DC28'!F75,'DC29'!F75,'DC43'!F75,ETH!F75,'KZN212'!F75,'KZN213'!F75,'KZN214'!F75,'KZN216'!F75,'KZN221'!F75,'KZN222'!F75,'KZN223'!F75,'KZN224'!F75,'KZN225'!F75,'KZN226'!F75,'KZN227'!F75,'KZN235'!F75,'KZN237'!F75,'KZN238'!F75,'KZN241'!F75,'KZN242'!F75,'KZN244'!F75,'KZN245'!F75,'KZN252'!F75,'KZN253'!F75,'KZN254'!F75,'KZN261'!F75,'KZN262'!F75,'KZN263'!F75,'KZN265'!F75,'KZN266'!F75,'KZN271'!F75,'KZN272'!F75,'KZN275'!F75,'KZN276'!F75,'KZN281'!F75,'KZN282'!F75,'KZN284'!F75,'KZN285'!F75,'KZN286'!F75,'KZN291'!F75,'KZN292'!F75,'KZN293'!F75,'KZN294'!F75,'KZN433'!F75,'KZN434'!F75,'KZN435'!F75,'KZN436'!F75)</f>
        <v>41588000</v>
      </c>
      <c r="G75" s="37">
        <f>SUM('DC21'!G75,'DC22'!G75,'DC23'!G75,'DC24'!G75,'DC25'!G75,'DC26'!G75,'DC27'!G75,'DC28'!G75,'DC29'!G75,'DC43'!G75,ETH!G75,'KZN212'!G75,'KZN213'!G75,'KZN214'!G75,'KZN216'!G75,'KZN221'!G75,'KZN222'!G75,'KZN223'!G75,'KZN224'!G75,'KZN225'!G75,'KZN226'!G75,'KZN227'!G75,'KZN235'!G75,'KZN237'!G75,'KZN238'!G75,'KZN241'!G75,'KZN242'!G75,'KZN244'!G75,'KZN245'!G75,'KZN252'!G75,'KZN253'!G75,'KZN254'!G75,'KZN261'!G75,'KZN262'!G75,'KZN263'!G75,'KZN265'!G75,'KZN266'!G75,'KZN271'!G75,'KZN272'!G75,'KZN275'!G75,'KZN276'!G75,'KZN281'!G75,'KZN282'!G75,'KZN284'!G75,'KZN285'!G75,'KZN286'!G75,'KZN291'!G75,'KZN292'!G75,'KZN293'!G75,'KZN294'!G75,'KZN433'!G75,'KZN434'!G75,'KZN435'!G75,'KZN436'!G75)</f>
        <v>43692000</v>
      </c>
      <c r="H75" s="38">
        <f>SUM('DC21'!H75,'DC22'!H75,'DC23'!H75,'DC24'!H75,'DC25'!H75,'DC26'!H75,'DC27'!H75,'DC28'!H75,'DC29'!H75,'DC43'!H75,ETH!H75,'KZN212'!H75,'KZN213'!H75,'KZN214'!H75,'KZN216'!H75,'KZN221'!H75,'KZN222'!H75,'KZN223'!H75,'KZN224'!H75,'KZN225'!H75,'KZN226'!H75,'KZN227'!H75,'KZN235'!H75,'KZN237'!H75,'KZN238'!H75,'KZN241'!H75,'KZN242'!H75,'KZN244'!H75,'KZN245'!H75,'KZN252'!H75,'KZN253'!H75,'KZN254'!H75,'KZN261'!H75,'KZN262'!H75,'KZN263'!H75,'KZN265'!H75,'KZN266'!H75,'KZN271'!H75,'KZN272'!H75,'KZN275'!H75,'KZN276'!H75,'KZN281'!H75,'KZN282'!H75,'KZN284'!H75,'KZN285'!H75,'KZN286'!H75,'KZN291'!H75,'KZN292'!H75,'KZN293'!H75,'KZN294'!H75,'KZN433'!H75,'KZN434'!H75,'KZN435'!H75,'KZN436'!H75)</f>
        <v>45816000</v>
      </c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1479344000</v>
      </c>
      <c r="G118" s="15">
        <f>SUM(G45)</f>
        <v>1587907000</v>
      </c>
      <c r="H118" s="15">
        <f>SUM(H45)</f>
        <v>1441413000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:H250"/>
  <sheetViews>
    <sheetView showGridLines="0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41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667211000</v>
      </c>
      <c r="G5" s="8">
        <v>704998000</v>
      </c>
      <c r="H5" s="8">
        <v>744121000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285865000</v>
      </c>
      <c r="G7" s="9">
        <f>SUM(G8:G19)</f>
        <v>295303000</v>
      </c>
      <c r="H7" s="9">
        <f>SUM(H8:H19)</f>
        <v>322761000</v>
      </c>
    </row>
    <row r="8" spans="5:8" ht="13.8" x14ac:dyDescent="0.3">
      <c r="E8" s="10" t="s">
        <v>11</v>
      </c>
      <c r="F8" s="11">
        <v>182877000</v>
      </c>
      <c r="G8" s="11">
        <v>192181000</v>
      </c>
      <c r="H8" s="11">
        <v>209496000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2988000</v>
      </c>
      <c r="G13" s="12">
        <v>3122000</v>
      </c>
      <c r="H13" s="12">
        <v>3265000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100000000</v>
      </c>
      <c r="G16" s="11">
        <v>100000000</v>
      </c>
      <c r="H16" s="11">
        <v>110000000</v>
      </c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4764000</v>
      </c>
      <c r="G20" s="8">
        <f>SUM(G21:G29)</f>
        <v>2000000</v>
      </c>
      <c r="H20" s="8">
        <f>SUM(H21:H29)</f>
        <v>2200000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2864000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957840000</v>
      </c>
      <c r="G30" s="15">
        <f>+G5+G6+G7+G20</f>
        <v>1002301000</v>
      </c>
      <c r="H30" s="15">
        <f>+H5+H6+H7+H20</f>
        <v>1069082000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2546000</v>
      </c>
      <c r="G39" s="8">
        <f>SUM(G40:G40)</f>
        <v>1457000</v>
      </c>
      <c r="H39" s="8">
        <f>SUM(H40:H40)</f>
        <v>2406000</v>
      </c>
    </row>
    <row r="40" spans="5:8" ht="13.8" x14ac:dyDescent="0.3">
      <c r="E40" s="10" t="s">
        <v>25</v>
      </c>
      <c r="F40" s="12">
        <v>2546000</v>
      </c>
      <c r="G40" s="12">
        <v>1457000</v>
      </c>
      <c r="H40" s="12">
        <v>2406000</v>
      </c>
    </row>
    <row r="41" spans="5:8" ht="13.8" x14ac:dyDescent="0.25">
      <c r="E41" s="17" t="s">
        <v>39</v>
      </c>
      <c r="F41" s="18">
        <f>+F32+F39</f>
        <v>2546000</v>
      </c>
      <c r="G41" s="18">
        <f>+G32+G39</f>
        <v>1457000</v>
      </c>
      <c r="H41" s="18">
        <f>+H32+H39</f>
        <v>2406000</v>
      </c>
    </row>
    <row r="42" spans="5:8" ht="13.8" x14ac:dyDescent="0.25">
      <c r="E42" s="17" t="s">
        <v>40</v>
      </c>
      <c r="F42" s="18">
        <f>+F30+F41</f>
        <v>960386000</v>
      </c>
      <c r="G42" s="18">
        <f>+G30+G41</f>
        <v>1003758000</v>
      </c>
      <c r="H42" s="18">
        <f>+H30+H41</f>
        <v>1071488000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0</v>
      </c>
      <c r="G45" s="9">
        <f t="shared" ref="G45:H45" si="0">SUM(G47+G63+G69)</f>
        <v>0</v>
      </c>
      <c r="H45" s="9">
        <f t="shared" si="0"/>
        <v>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0</v>
      </c>
      <c r="G69" s="8">
        <f>SUM(G70:G75)</f>
        <v>0</v>
      </c>
      <c r="H69" s="8">
        <f t="shared" ref="H69" si="3">SUM(H70:H75)</f>
        <v>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0</v>
      </c>
      <c r="G118" s="15">
        <f>SUM(G45)</f>
        <v>0</v>
      </c>
      <c r="H118" s="15">
        <f>SUM(H45)</f>
        <v>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45</v>
      </c>
      <c r="F123" s="34">
        <v>63428000</v>
      </c>
      <c r="G123" s="34">
        <v>68873000</v>
      </c>
      <c r="H123" s="34">
        <v>74815000</v>
      </c>
    </row>
    <row r="124" spans="5:8" x14ac:dyDescent="0.25">
      <c r="E124" s="2" t="s">
        <v>46</v>
      </c>
      <c r="F124" s="34">
        <v>50599000</v>
      </c>
      <c r="G124" s="34">
        <v>54943000</v>
      </c>
      <c r="H124" s="34">
        <v>59683000</v>
      </c>
    </row>
    <row r="125" spans="5:8" x14ac:dyDescent="0.25">
      <c r="E125" s="2" t="s">
        <v>47</v>
      </c>
      <c r="F125" s="34">
        <v>39542000</v>
      </c>
      <c r="G125" s="34">
        <v>42936000</v>
      </c>
      <c r="H125" s="34">
        <v>46640000</v>
      </c>
    </row>
    <row r="126" spans="5:8" x14ac:dyDescent="0.25">
      <c r="E126" s="2" t="s">
        <v>48</v>
      </c>
      <c r="F126" s="34">
        <v>149018000</v>
      </c>
      <c r="G126" s="34">
        <v>161810000</v>
      </c>
      <c r="H126" s="34">
        <v>175770000</v>
      </c>
    </row>
    <row r="127" spans="5:8" x14ac:dyDescent="0.25">
      <c r="E127" s="46" t="s">
        <v>42</v>
      </c>
      <c r="F127" s="45"/>
      <c r="G127" s="45"/>
      <c r="H127" s="45"/>
    </row>
    <row r="128" spans="5:8" x14ac:dyDescent="0.25">
      <c r="E128" s="44" t="s">
        <v>49</v>
      </c>
      <c r="F128" s="45"/>
      <c r="G128" s="45"/>
      <c r="H128" s="45"/>
    </row>
    <row r="129" spans="5:8" x14ac:dyDescent="0.25">
      <c r="E129" s="2" t="s">
        <v>45</v>
      </c>
      <c r="F129" s="34">
        <v>41293000</v>
      </c>
      <c r="G129" s="34">
        <v>43233000</v>
      </c>
      <c r="H129" s="34">
        <v>45222000</v>
      </c>
    </row>
    <row r="130" spans="5:8" x14ac:dyDescent="0.25">
      <c r="E130" s="2" t="s">
        <v>46</v>
      </c>
      <c r="F130" s="34">
        <v>32941000</v>
      </c>
      <c r="G130" s="34">
        <v>34489000</v>
      </c>
      <c r="H130" s="34">
        <v>36076000</v>
      </c>
    </row>
    <row r="131" spans="5:8" x14ac:dyDescent="0.25">
      <c r="E131" s="2" t="s">
        <v>47</v>
      </c>
      <c r="F131" s="34">
        <v>25742000</v>
      </c>
      <c r="G131" s="34">
        <v>26952000</v>
      </c>
      <c r="H131" s="34">
        <v>28192000</v>
      </c>
    </row>
    <row r="132" spans="5:8" x14ac:dyDescent="0.25">
      <c r="E132" s="2" t="s">
        <v>48</v>
      </c>
      <c r="F132" s="34">
        <v>97013000</v>
      </c>
      <c r="G132" s="34">
        <v>101572000</v>
      </c>
      <c r="H132" s="34">
        <v>106245000</v>
      </c>
    </row>
    <row r="133" spans="5:8" x14ac:dyDescent="0.25">
      <c r="E133" s="46" t="s">
        <v>42</v>
      </c>
      <c r="F133" s="45"/>
      <c r="G133" s="45"/>
      <c r="H133" s="45"/>
    </row>
    <row r="134" spans="5:8" x14ac:dyDescent="0.25">
      <c r="E134" s="46" t="s">
        <v>42</v>
      </c>
      <c r="F134" s="45"/>
      <c r="G134" s="45"/>
      <c r="H134" s="45"/>
    </row>
    <row r="135" spans="5:8" x14ac:dyDescent="0.25">
      <c r="E135" s="44" t="s">
        <v>50</v>
      </c>
      <c r="F135" s="45"/>
      <c r="G135" s="45"/>
      <c r="H135" s="45"/>
    </row>
    <row r="136" spans="5:8" x14ac:dyDescent="0.25">
      <c r="E136" s="46" t="s">
        <v>42</v>
      </c>
      <c r="F136" s="45"/>
      <c r="G136" s="45"/>
      <c r="H136" s="45"/>
    </row>
    <row r="137" spans="5:8" x14ac:dyDescent="0.25">
      <c r="E137" s="2" t="s">
        <v>45</v>
      </c>
      <c r="F137" s="34">
        <v>49807000</v>
      </c>
      <c r="G137" s="34">
        <v>52412000</v>
      </c>
      <c r="H137" s="34">
        <v>57260000</v>
      </c>
    </row>
    <row r="138" spans="5:8" x14ac:dyDescent="0.25">
      <c r="E138" s="2" t="s">
        <v>46</v>
      </c>
      <c r="F138" s="34">
        <v>88423000</v>
      </c>
      <c r="G138" s="34">
        <v>93048000</v>
      </c>
      <c r="H138" s="34">
        <v>101655000</v>
      </c>
    </row>
    <row r="139" spans="5:8" x14ac:dyDescent="0.25">
      <c r="E139" s="2" t="s">
        <v>47</v>
      </c>
      <c r="F139" s="34">
        <v>39647000</v>
      </c>
      <c r="G139" s="34">
        <v>41721000</v>
      </c>
      <c r="H139" s="34">
        <v>45581000</v>
      </c>
    </row>
    <row r="140" spans="5:8" x14ac:dyDescent="0.25">
      <c r="E140" s="46" t="s">
        <v>42</v>
      </c>
      <c r="F140" s="45"/>
      <c r="G140" s="45"/>
      <c r="H140" s="45"/>
    </row>
    <row r="141" spans="5:8" x14ac:dyDescent="0.25">
      <c r="E141" s="46" t="s">
        <v>42</v>
      </c>
      <c r="F141" s="45"/>
      <c r="G141" s="45"/>
      <c r="H141" s="45"/>
    </row>
    <row r="142" spans="5:8" x14ac:dyDescent="0.25">
      <c r="E142" s="44" t="s">
        <v>51</v>
      </c>
      <c r="F142" s="45"/>
      <c r="G142" s="45"/>
      <c r="H142" s="45"/>
    </row>
    <row r="143" spans="5:8" x14ac:dyDescent="0.25">
      <c r="E143" s="46" t="s">
        <v>42</v>
      </c>
      <c r="F143" s="45"/>
      <c r="G143" s="45"/>
      <c r="H143" s="45"/>
    </row>
    <row r="144" spans="5:8" x14ac:dyDescent="0.25">
      <c r="E144" s="2" t="s">
        <v>45</v>
      </c>
      <c r="F144" s="34">
        <v>20000000</v>
      </c>
      <c r="G144" s="34">
        <v>20000000</v>
      </c>
      <c r="H144" s="34">
        <v>25000000</v>
      </c>
    </row>
    <row r="145" spans="5:8" x14ac:dyDescent="0.25">
      <c r="E145" s="2" t="s">
        <v>46</v>
      </c>
      <c r="F145" s="34">
        <v>20000000</v>
      </c>
      <c r="G145" s="34">
        <v>20000000</v>
      </c>
      <c r="H145" s="34">
        <v>20000000</v>
      </c>
    </row>
    <row r="146" spans="5:8" x14ac:dyDescent="0.25">
      <c r="E146" s="2" t="s">
        <v>47</v>
      </c>
      <c r="F146" s="34">
        <v>20000000</v>
      </c>
      <c r="G146" s="34">
        <v>20000000</v>
      </c>
      <c r="H146" s="34">
        <v>20000000</v>
      </c>
    </row>
    <row r="147" spans="5:8" x14ac:dyDescent="0.25">
      <c r="E147" s="2" t="s">
        <v>48</v>
      </c>
      <c r="F147" s="34">
        <v>40000000</v>
      </c>
      <c r="G147" s="34">
        <v>40000000</v>
      </c>
      <c r="H147" s="34">
        <v>45000000</v>
      </c>
    </row>
    <row r="148" spans="5:8" x14ac:dyDescent="0.25">
      <c r="F148" s="19"/>
      <c r="G148" s="19"/>
      <c r="H148" s="19"/>
    </row>
    <row r="149" spans="5:8" x14ac:dyDescent="0.25">
      <c r="F149" s="19"/>
      <c r="G149" s="19"/>
      <c r="H149" s="19"/>
    </row>
    <row r="150" spans="5:8" x14ac:dyDescent="0.25">
      <c r="F150" s="19"/>
      <c r="G150" s="19"/>
      <c r="H150" s="19"/>
    </row>
    <row r="151" spans="5:8" x14ac:dyDescent="0.25">
      <c r="F151" s="19"/>
      <c r="G151" s="19"/>
      <c r="H151" s="19"/>
    </row>
    <row r="152" spans="5:8" x14ac:dyDescent="0.25">
      <c r="F152" s="19"/>
      <c r="G152" s="19"/>
      <c r="H152" s="19"/>
    </row>
    <row r="153" spans="5:8" x14ac:dyDescent="0.25">
      <c r="F153" s="19"/>
      <c r="G153" s="19"/>
      <c r="H153" s="19"/>
    </row>
    <row r="154" spans="5:8" x14ac:dyDescent="0.25">
      <c r="F154" s="19"/>
      <c r="G154" s="19"/>
      <c r="H154" s="19"/>
    </row>
    <row r="155" spans="5:8" x14ac:dyDescent="0.25">
      <c r="F155" s="19"/>
      <c r="G155" s="19"/>
      <c r="H155" s="19"/>
    </row>
    <row r="156" spans="5:8" x14ac:dyDescent="0.25">
      <c r="F156" s="19"/>
      <c r="G156" s="19"/>
      <c r="H156" s="19"/>
    </row>
    <row r="157" spans="5:8" x14ac:dyDescent="0.25">
      <c r="F157" s="19"/>
      <c r="G157" s="19"/>
      <c r="H157" s="19"/>
    </row>
    <row r="158" spans="5:8" x14ac:dyDescent="0.25">
      <c r="F158" s="19"/>
      <c r="G158" s="19"/>
      <c r="H158" s="19"/>
    </row>
    <row r="159" spans="5:8" x14ac:dyDescent="0.25">
      <c r="F159" s="19"/>
      <c r="G159" s="19"/>
      <c r="H159" s="19"/>
    </row>
    <row r="160" spans="5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7:H127"/>
    <mergeCell ref="E128:H128"/>
    <mergeCell ref="E133:H133"/>
    <mergeCell ref="E142:H142"/>
    <mergeCell ref="E143:H143"/>
    <mergeCell ref="E134:H134"/>
    <mergeCell ref="E135:H135"/>
    <mergeCell ref="E136:H136"/>
    <mergeCell ref="E140:H140"/>
    <mergeCell ref="E141:H141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72" max="16383" man="1"/>
    <brk id="117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E1:H250"/>
  <sheetViews>
    <sheetView showGridLines="0" topLeftCell="A55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52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749708000</v>
      </c>
      <c r="G5" s="8">
        <v>787450000</v>
      </c>
      <c r="H5" s="8">
        <v>827715000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220040000</v>
      </c>
      <c r="G7" s="9">
        <f>SUM(G8:G19)</f>
        <v>236036000</v>
      </c>
      <c r="H7" s="9">
        <f>SUM(H8:H19)</f>
        <v>247094000</v>
      </c>
    </row>
    <row r="8" spans="5:8" ht="13.8" x14ac:dyDescent="0.3">
      <c r="E8" s="10" t="s">
        <v>11</v>
      </c>
      <c r="F8" s="11">
        <v>117200000</v>
      </c>
      <c r="G8" s="11">
        <v>123069000</v>
      </c>
      <c r="H8" s="11">
        <v>133991000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2840000</v>
      </c>
      <c r="G13" s="12">
        <v>2967000</v>
      </c>
      <c r="H13" s="12">
        <v>3103000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100000000</v>
      </c>
      <c r="G16" s="11">
        <v>110000000</v>
      </c>
      <c r="H16" s="11">
        <v>110000000</v>
      </c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3089000</v>
      </c>
      <c r="G20" s="8">
        <f>SUM(G21:G29)</f>
        <v>1200000</v>
      </c>
      <c r="H20" s="8">
        <f>SUM(H21:H29)</f>
        <v>1200000</v>
      </c>
    </row>
    <row r="21" spans="5:8" ht="13.8" x14ac:dyDescent="0.3">
      <c r="E21" s="10" t="s">
        <v>24</v>
      </c>
      <c r="F21" s="12">
        <v>1200000</v>
      </c>
      <c r="G21" s="12">
        <v>1200000</v>
      </c>
      <c r="H21" s="12">
        <v>1200000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1889000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972837000</v>
      </c>
      <c r="G30" s="15">
        <f>+G5+G6+G7+G20</f>
        <v>1024686000</v>
      </c>
      <c r="H30" s="15">
        <f>+H5+H6+H7+H20</f>
        <v>1076009000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2583000</v>
      </c>
      <c r="G39" s="8">
        <f>SUM(G40:G40)</f>
        <v>1457000</v>
      </c>
      <c r="H39" s="8">
        <f>SUM(H40:H40)</f>
        <v>2406000</v>
      </c>
    </row>
    <row r="40" spans="5:8" ht="13.8" x14ac:dyDescent="0.3">
      <c r="E40" s="10" t="s">
        <v>25</v>
      </c>
      <c r="F40" s="12">
        <v>2583000</v>
      </c>
      <c r="G40" s="12">
        <v>1457000</v>
      </c>
      <c r="H40" s="12">
        <v>2406000</v>
      </c>
    </row>
    <row r="41" spans="5:8" ht="13.8" x14ac:dyDescent="0.25">
      <c r="E41" s="17" t="s">
        <v>39</v>
      </c>
      <c r="F41" s="18">
        <f>+F32+F39</f>
        <v>2583000</v>
      </c>
      <c r="G41" s="18">
        <f>+G32+G39</f>
        <v>1457000</v>
      </c>
      <c r="H41" s="18">
        <f>+H32+H39</f>
        <v>2406000</v>
      </c>
    </row>
    <row r="42" spans="5:8" ht="13.8" x14ac:dyDescent="0.25">
      <c r="E42" s="17" t="s">
        <v>40</v>
      </c>
      <c r="F42" s="18">
        <f>+F30+F41</f>
        <v>975420000</v>
      </c>
      <c r="G42" s="18">
        <f>+G30+G41</f>
        <v>1026143000</v>
      </c>
      <c r="H42" s="18">
        <f>+H30+H41</f>
        <v>1078415000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415000</v>
      </c>
      <c r="G45" s="9">
        <f t="shared" ref="G45:H45" si="0">SUM(G47+G63+G69)</f>
        <v>415000</v>
      </c>
      <c r="H45" s="9">
        <f t="shared" si="0"/>
        <v>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415000</v>
      </c>
      <c r="G69" s="8">
        <f>SUM(G70:G75)</f>
        <v>415000</v>
      </c>
      <c r="H69" s="8">
        <f t="shared" ref="H69" si="3">SUM(H70:H75)</f>
        <v>0</v>
      </c>
    </row>
    <row r="70" spans="5:8" x14ac:dyDescent="0.25">
      <c r="E70" s="1" t="s">
        <v>167</v>
      </c>
      <c r="F70" s="30">
        <v>415000</v>
      </c>
      <c r="G70" s="31">
        <v>415000</v>
      </c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415000</v>
      </c>
      <c r="G118" s="15">
        <f>SUM(G45)</f>
        <v>415000</v>
      </c>
      <c r="H118" s="15">
        <f>SUM(H45)</f>
        <v>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53</v>
      </c>
      <c r="F123" s="34">
        <v>53267000</v>
      </c>
      <c r="G123" s="34">
        <v>57839000</v>
      </c>
      <c r="H123" s="34">
        <v>62829000</v>
      </c>
    </row>
    <row r="124" spans="5:8" x14ac:dyDescent="0.25">
      <c r="E124" s="2" t="s">
        <v>54</v>
      </c>
      <c r="F124" s="34">
        <v>62181000</v>
      </c>
      <c r="G124" s="34">
        <v>67518000</v>
      </c>
      <c r="H124" s="34">
        <v>73343000</v>
      </c>
    </row>
    <row r="125" spans="5:8" x14ac:dyDescent="0.25">
      <c r="E125" s="2" t="s">
        <v>55</v>
      </c>
      <c r="F125" s="34">
        <v>18226000</v>
      </c>
      <c r="G125" s="34">
        <v>19790000</v>
      </c>
      <c r="H125" s="34">
        <v>21498000</v>
      </c>
    </row>
    <row r="126" spans="5:8" x14ac:dyDescent="0.25">
      <c r="E126" s="2" t="s">
        <v>56</v>
      </c>
      <c r="F126" s="34">
        <v>13025000</v>
      </c>
      <c r="G126" s="34">
        <v>14143000</v>
      </c>
      <c r="H126" s="34">
        <v>15363000</v>
      </c>
    </row>
    <row r="127" spans="5:8" x14ac:dyDescent="0.25">
      <c r="E127" s="2" t="s">
        <v>57</v>
      </c>
      <c r="F127" s="34">
        <v>29716000</v>
      </c>
      <c r="G127" s="34">
        <v>32267000</v>
      </c>
      <c r="H127" s="34">
        <v>35050000</v>
      </c>
    </row>
    <row r="128" spans="5:8" x14ac:dyDescent="0.25">
      <c r="E128" s="2" t="s">
        <v>58</v>
      </c>
      <c r="F128" s="34">
        <v>34341000</v>
      </c>
      <c r="G128" s="34">
        <v>37288000</v>
      </c>
      <c r="H128" s="34">
        <v>40505000</v>
      </c>
    </row>
    <row r="129" spans="5:8" x14ac:dyDescent="0.25">
      <c r="E129" s="46" t="s">
        <v>42</v>
      </c>
      <c r="F129" s="45"/>
      <c r="G129" s="45"/>
      <c r="H129" s="45"/>
    </row>
    <row r="130" spans="5:8" x14ac:dyDescent="0.25">
      <c r="E130" s="44" t="s">
        <v>49</v>
      </c>
      <c r="F130" s="45"/>
      <c r="G130" s="45"/>
      <c r="H130" s="45"/>
    </row>
    <row r="131" spans="5:8" x14ac:dyDescent="0.25">
      <c r="E131" s="2" t="s">
        <v>53</v>
      </c>
      <c r="F131" s="34">
        <v>34677000</v>
      </c>
      <c r="G131" s="34">
        <v>36307000</v>
      </c>
      <c r="H131" s="34">
        <v>37977000</v>
      </c>
    </row>
    <row r="132" spans="5:8" x14ac:dyDescent="0.25">
      <c r="E132" s="2" t="s">
        <v>54</v>
      </c>
      <c r="F132" s="34">
        <v>40480000</v>
      </c>
      <c r="G132" s="34">
        <v>42383000</v>
      </c>
      <c r="H132" s="34">
        <v>44333000</v>
      </c>
    </row>
    <row r="133" spans="5:8" x14ac:dyDescent="0.25">
      <c r="E133" s="2" t="s">
        <v>55</v>
      </c>
      <c r="F133" s="34">
        <v>11865000</v>
      </c>
      <c r="G133" s="34">
        <v>12423000</v>
      </c>
      <c r="H133" s="34">
        <v>12994000</v>
      </c>
    </row>
    <row r="134" spans="5:8" x14ac:dyDescent="0.25">
      <c r="E134" s="2" t="s">
        <v>56</v>
      </c>
      <c r="F134" s="34">
        <v>8479000</v>
      </c>
      <c r="G134" s="34">
        <v>8878000</v>
      </c>
      <c r="H134" s="34">
        <v>9286000</v>
      </c>
    </row>
    <row r="135" spans="5:8" x14ac:dyDescent="0.25">
      <c r="E135" s="2" t="s">
        <v>57</v>
      </c>
      <c r="F135" s="34">
        <v>19345000</v>
      </c>
      <c r="G135" s="34">
        <v>20255000</v>
      </c>
      <c r="H135" s="34">
        <v>21186000</v>
      </c>
    </row>
    <row r="136" spans="5:8" x14ac:dyDescent="0.25">
      <c r="E136" s="2" t="s">
        <v>58</v>
      </c>
      <c r="F136" s="34">
        <v>22356000</v>
      </c>
      <c r="G136" s="34">
        <v>23407000</v>
      </c>
      <c r="H136" s="34">
        <v>24484000</v>
      </c>
    </row>
    <row r="137" spans="5:8" x14ac:dyDescent="0.25">
      <c r="E137" s="46" t="s">
        <v>42</v>
      </c>
      <c r="F137" s="45"/>
      <c r="G137" s="45"/>
      <c r="H137" s="45"/>
    </row>
    <row r="138" spans="5:8" x14ac:dyDescent="0.25">
      <c r="E138" s="46" t="s">
        <v>42</v>
      </c>
      <c r="F138" s="45"/>
      <c r="G138" s="45"/>
      <c r="H138" s="45"/>
    </row>
    <row r="139" spans="5:8" x14ac:dyDescent="0.25">
      <c r="E139" s="44" t="s">
        <v>50</v>
      </c>
      <c r="F139" s="45"/>
      <c r="G139" s="45"/>
      <c r="H139" s="45"/>
    </row>
    <row r="140" spans="5:8" x14ac:dyDescent="0.25">
      <c r="E140" s="46" t="s">
        <v>42</v>
      </c>
      <c r="F140" s="45"/>
      <c r="G140" s="45"/>
      <c r="H140" s="45"/>
    </row>
    <row r="141" spans="5:8" x14ac:dyDescent="0.25">
      <c r="E141" s="2" t="s">
        <v>53</v>
      </c>
      <c r="F141" s="34">
        <v>31339000</v>
      </c>
      <c r="G141" s="34">
        <v>32978000</v>
      </c>
      <c r="H141" s="34">
        <v>36029000</v>
      </c>
    </row>
    <row r="142" spans="5:8" x14ac:dyDescent="0.25">
      <c r="E142" s="2" t="s">
        <v>54</v>
      </c>
      <c r="F142" s="34">
        <v>20896000</v>
      </c>
      <c r="G142" s="34">
        <v>21989000</v>
      </c>
      <c r="H142" s="34">
        <v>24023000</v>
      </c>
    </row>
    <row r="143" spans="5:8" x14ac:dyDescent="0.25">
      <c r="E143" s="2" t="s">
        <v>55</v>
      </c>
      <c r="F143" s="34">
        <v>8295000</v>
      </c>
      <c r="G143" s="34">
        <v>8729000</v>
      </c>
      <c r="H143" s="34">
        <v>9537000</v>
      </c>
    </row>
    <row r="144" spans="5:8" x14ac:dyDescent="0.25">
      <c r="E144" s="2" t="s">
        <v>56</v>
      </c>
      <c r="F144" s="34">
        <v>12086000</v>
      </c>
      <c r="G144" s="34">
        <v>12718000</v>
      </c>
      <c r="H144" s="34">
        <v>13895000</v>
      </c>
    </row>
    <row r="145" spans="5:8" x14ac:dyDescent="0.25">
      <c r="E145" s="2" t="s">
        <v>57</v>
      </c>
      <c r="F145" s="34">
        <v>20409000</v>
      </c>
      <c r="G145" s="34">
        <v>21476000</v>
      </c>
      <c r="H145" s="34">
        <v>23463000</v>
      </c>
    </row>
    <row r="146" spans="5:8" x14ac:dyDescent="0.25">
      <c r="E146" s="2" t="s">
        <v>58</v>
      </c>
      <c r="F146" s="34">
        <v>19175000</v>
      </c>
      <c r="G146" s="34">
        <v>20178000</v>
      </c>
      <c r="H146" s="34">
        <v>22044000</v>
      </c>
    </row>
    <row r="147" spans="5:8" x14ac:dyDescent="0.25">
      <c r="E147" s="46" t="s">
        <v>42</v>
      </c>
      <c r="F147" s="45"/>
      <c r="G147" s="45"/>
      <c r="H147" s="45"/>
    </row>
    <row r="148" spans="5:8" x14ac:dyDescent="0.25">
      <c r="E148" s="46" t="s">
        <v>42</v>
      </c>
      <c r="F148" s="45"/>
      <c r="G148" s="45"/>
      <c r="H148" s="45"/>
    </row>
    <row r="149" spans="5:8" x14ac:dyDescent="0.25">
      <c r="E149" s="44" t="s">
        <v>51</v>
      </c>
      <c r="F149" s="45"/>
      <c r="G149" s="45"/>
      <c r="H149" s="45"/>
    </row>
    <row r="150" spans="5:8" x14ac:dyDescent="0.25">
      <c r="E150" s="46" t="s">
        <v>42</v>
      </c>
      <c r="F150" s="45"/>
      <c r="G150" s="45"/>
      <c r="H150" s="45"/>
    </row>
    <row r="151" spans="5:8" x14ac:dyDescent="0.25">
      <c r="E151" s="2" t="s">
        <v>53</v>
      </c>
      <c r="F151" s="34">
        <v>60000000</v>
      </c>
      <c r="G151" s="34">
        <v>65400000</v>
      </c>
      <c r="H151" s="34">
        <v>63000000</v>
      </c>
    </row>
    <row r="152" spans="5:8" x14ac:dyDescent="0.25">
      <c r="E152" s="2" t="s">
        <v>54</v>
      </c>
      <c r="F152" s="34">
        <v>7500000</v>
      </c>
      <c r="G152" s="34">
        <v>8400000</v>
      </c>
      <c r="H152" s="34">
        <v>8800000</v>
      </c>
    </row>
    <row r="153" spans="5:8" x14ac:dyDescent="0.25">
      <c r="E153" s="2" t="s">
        <v>55</v>
      </c>
      <c r="F153" s="34">
        <v>7500000</v>
      </c>
      <c r="G153" s="34">
        <v>8400000</v>
      </c>
      <c r="H153" s="34">
        <v>8800000</v>
      </c>
    </row>
    <row r="154" spans="5:8" x14ac:dyDescent="0.25">
      <c r="E154" s="2" t="s">
        <v>56</v>
      </c>
      <c r="F154" s="34">
        <v>7500000</v>
      </c>
      <c r="G154" s="34">
        <v>8400000</v>
      </c>
      <c r="H154" s="34">
        <v>8800000</v>
      </c>
    </row>
    <row r="155" spans="5:8" x14ac:dyDescent="0.25">
      <c r="E155" s="2" t="s">
        <v>57</v>
      </c>
      <c r="F155" s="34">
        <v>7500000</v>
      </c>
      <c r="G155" s="34">
        <v>8400000</v>
      </c>
      <c r="H155" s="34">
        <v>8800000</v>
      </c>
    </row>
    <row r="156" spans="5:8" x14ac:dyDescent="0.25">
      <c r="E156" s="2" t="s">
        <v>58</v>
      </c>
      <c r="F156" s="34">
        <v>10000000</v>
      </c>
      <c r="G156" s="34">
        <v>11000000</v>
      </c>
      <c r="H156" s="34">
        <v>11800000</v>
      </c>
    </row>
    <row r="157" spans="5:8" x14ac:dyDescent="0.25">
      <c r="F157" s="19"/>
      <c r="G157" s="19"/>
      <c r="H157" s="19"/>
    </row>
    <row r="158" spans="5:8" x14ac:dyDescent="0.25">
      <c r="F158" s="19"/>
      <c r="G158" s="19"/>
      <c r="H158" s="19"/>
    </row>
    <row r="159" spans="5:8" x14ac:dyDescent="0.25">
      <c r="F159" s="19"/>
      <c r="G159" s="19"/>
      <c r="H159" s="19"/>
    </row>
    <row r="160" spans="5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9:H129"/>
    <mergeCell ref="E130:H130"/>
    <mergeCell ref="E137:H137"/>
    <mergeCell ref="E149:H149"/>
    <mergeCell ref="E150:H150"/>
    <mergeCell ref="E138:H138"/>
    <mergeCell ref="E139:H139"/>
    <mergeCell ref="E140:H140"/>
    <mergeCell ref="E147:H147"/>
    <mergeCell ref="E148:H148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81" max="16383" man="1"/>
    <brk id="117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E1:H250"/>
  <sheetViews>
    <sheetView showGridLines="0" topLeftCell="A29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59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614024000</v>
      </c>
      <c r="G5" s="8">
        <v>649213000</v>
      </c>
      <c r="H5" s="8">
        <v>685599000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294321000</v>
      </c>
      <c r="G7" s="9">
        <f>SUM(G8:G19)</f>
        <v>325249000</v>
      </c>
      <c r="H7" s="9">
        <f>SUM(H8:H19)</f>
        <v>355486000</v>
      </c>
    </row>
    <row r="8" spans="5:8" ht="13.8" x14ac:dyDescent="0.3">
      <c r="E8" s="10" t="s">
        <v>11</v>
      </c>
      <c r="F8" s="11">
        <v>191529000</v>
      </c>
      <c r="G8" s="11">
        <v>222331000</v>
      </c>
      <c r="H8" s="11">
        <v>242435000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2792000</v>
      </c>
      <c r="G13" s="12">
        <v>2918000</v>
      </c>
      <c r="H13" s="12">
        <v>3051000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100000000</v>
      </c>
      <c r="G16" s="11">
        <v>100000000</v>
      </c>
      <c r="H16" s="11">
        <v>110000000</v>
      </c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3685000</v>
      </c>
      <c r="G20" s="8">
        <f>SUM(G21:G29)</f>
        <v>2000000</v>
      </c>
      <c r="H20" s="8">
        <f>SUM(H21:H29)</f>
        <v>2200000</v>
      </c>
    </row>
    <row r="21" spans="5:8" ht="13.8" x14ac:dyDescent="0.3">
      <c r="E21" s="10" t="s">
        <v>24</v>
      </c>
      <c r="F21" s="12">
        <v>2000000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1685000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912030000</v>
      </c>
      <c r="G30" s="15">
        <f>+G5+G6+G7+G20</f>
        <v>976462000</v>
      </c>
      <c r="H30" s="15">
        <f>+H5+H6+H7+H20</f>
        <v>1043285000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20000000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>
        <v>20000000</v>
      </c>
      <c r="G38" s="11"/>
      <c r="H38" s="11"/>
    </row>
    <row r="39" spans="5:8" ht="13.8" x14ac:dyDescent="0.25">
      <c r="E39" s="5" t="s">
        <v>23</v>
      </c>
      <c r="F39" s="8">
        <f>SUM(F40:F40)</f>
        <v>2583000</v>
      </c>
      <c r="G39" s="8">
        <f>SUM(G40:G40)</f>
        <v>1457000</v>
      </c>
      <c r="H39" s="8">
        <f>SUM(H40:H40)</f>
        <v>2406000</v>
      </c>
    </row>
    <row r="40" spans="5:8" ht="13.8" x14ac:dyDescent="0.3">
      <c r="E40" s="10" t="s">
        <v>25</v>
      </c>
      <c r="F40" s="12">
        <v>2583000</v>
      </c>
      <c r="G40" s="12">
        <v>1457000</v>
      </c>
      <c r="H40" s="12">
        <v>2406000</v>
      </c>
    </row>
    <row r="41" spans="5:8" ht="13.8" x14ac:dyDescent="0.25">
      <c r="E41" s="17" t="s">
        <v>39</v>
      </c>
      <c r="F41" s="18">
        <f>+F32+F39</f>
        <v>22583000</v>
      </c>
      <c r="G41" s="18">
        <f>+G32+G39</f>
        <v>1457000</v>
      </c>
      <c r="H41" s="18">
        <f>+H32+H39</f>
        <v>2406000</v>
      </c>
    </row>
    <row r="42" spans="5:8" ht="13.8" x14ac:dyDescent="0.25">
      <c r="E42" s="17" t="s">
        <v>40</v>
      </c>
      <c r="F42" s="18">
        <f>+F30+F41</f>
        <v>934613000</v>
      </c>
      <c r="G42" s="18">
        <f>+G30+G41</f>
        <v>977919000</v>
      </c>
      <c r="H42" s="18">
        <f>+H30+H41</f>
        <v>1045691000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0</v>
      </c>
      <c r="G45" s="9">
        <f t="shared" ref="G45:H45" si="0">SUM(G47+G63+G69)</f>
        <v>0</v>
      </c>
      <c r="H45" s="9">
        <f t="shared" si="0"/>
        <v>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0</v>
      </c>
      <c r="G69" s="8">
        <f>SUM(G70:G75)</f>
        <v>0</v>
      </c>
      <c r="H69" s="8">
        <f t="shared" ref="H69" si="3">SUM(H70:H75)</f>
        <v>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0</v>
      </c>
      <c r="G118" s="15">
        <f>SUM(G45)</f>
        <v>0</v>
      </c>
      <c r="H118" s="15">
        <f>SUM(H45)</f>
        <v>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60</v>
      </c>
      <c r="F123" s="34">
        <v>54359000</v>
      </c>
      <c r="G123" s="34">
        <v>59025000</v>
      </c>
      <c r="H123" s="34">
        <v>64118000</v>
      </c>
    </row>
    <row r="124" spans="5:8" x14ac:dyDescent="0.25">
      <c r="E124" s="2" t="s">
        <v>61</v>
      </c>
      <c r="F124" s="34">
        <v>85946000</v>
      </c>
      <c r="G124" s="34">
        <v>93323000</v>
      </c>
      <c r="H124" s="34">
        <v>101375000</v>
      </c>
    </row>
    <row r="125" spans="5:8" x14ac:dyDescent="0.25">
      <c r="E125" s="2" t="s">
        <v>62</v>
      </c>
      <c r="F125" s="34">
        <v>145115000</v>
      </c>
      <c r="G125" s="34">
        <v>157572000</v>
      </c>
      <c r="H125" s="34">
        <v>171166000</v>
      </c>
    </row>
    <row r="126" spans="5:8" x14ac:dyDescent="0.25">
      <c r="E126" s="46" t="s">
        <v>42</v>
      </c>
      <c r="F126" s="45"/>
      <c r="G126" s="45"/>
      <c r="H126" s="45"/>
    </row>
    <row r="127" spans="5:8" x14ac:dyDescent="0.25">
      <c r="E127" s="44" t="s">
        <v>49</v>
      </c>
      <c r="F127" s="45"/>
      <c r="G127" s="45"/>
      <c r="H127" s="45"/>
    </row>
    <row r="128" spans="5:8" x14ac:dyDescent="0.25">
      <c r="E128" s="2" t="s">
        <v>60</v>
      </c>
      <c r="F128" s="34">
        <v>35389000</v>
      </c>
      <c r="G128" s="34">
        <v>37052000</v>
      </c>
      <c r="H128" s="34">
        <v>38756000</v>
      </c>
    </row>
    <row r="129" spans="5:8" x14ac:dyDescent="0.25">
      <c r="E129" s="2" t="s">
        <v>61</v>
      </c>
      <c r="F129" s="34">
        <v>55952000</v>
      </c>
      <c r="G129" s="34">
        <v>58582000</v>
      </c>
      <c r="H129" s="34">
        <v>61276000</v>
      </c>
    </row>
    <row r="130" spans="5:8" x14ac:dyDescent="0.25">
      <c r="E130" s="2" t="s">
        <v>62</v>
      </c>
      <c r="F130" s="34">
        <v>94472000</v>
      </c>
      <c r="G130" s="34">
        <v>98912000</v>
      </c>
      <c r="H130" s="34">
        <v>103462000</v>
      </c>
    </row>
    <row r="131" spans="5:8" x14ac:dyDescent="0.25">
      <c r="E131" s="46" t="s">
        <v>42</v>
      </c>
      <c r="F131" s="45"/>
      <c r="G131" s="45"/>
      <c r="H131" s="45"/>
    </row>
    <row r="132" spans="5:8" x14ac:dyDescent="0.25">
      <c r="E132" s="46" t="s">
        <v>42</v>
      </c>
      <c r="F132" s="45"/>
      <c r="G132" s="45"/>
      <c r="H132" s="45"/>
    </row>
    <row r="133" spans="5:8" x14ac:dyDescent="0.25">
      <c r="E133" s="44" t="s">
        <v>50</v>
      </c>
      <c r="F133" s="45"/>
      <c r="G133" s="45"/>
      <c r="H133" s="45"/>
    </row>
    <row r="134" spans="5:8" x14ac:dyDescent="0.25">
      <c r="E134" s="46" t="s">
        <v>42</v>
      </c>
      <c r="F134" s="45"/>
      <c r="G134" s="45"/>
      <c r="H134" s="45"/>
    </row>
    <row r="135" spans="5:8" x14ac:dyDescent="0.25">
      <c r="E135" s="2" t="s">
        <v>60</v>
      </c>
      <c r="F135" s="34">
        <v>49729000</v>
      </c>
      <c r="G135" s="34">
        <v>52330000</v>
      </c>
      <c r="H135" s="34">
        <v>57171000</v>
      </c>
    </row>
    <row r="136" spans="5:8" x14ac:dyDescent="0.25">
      <c r="E136" s="2" t="s">
        <v>61</v>
      </c>
      <c r="F136" s="34">
        <v>67194000</v>
      </c>
      <c r="G136" s="34">
        <v>70708000</v>
      </c>
      <c r="H136" s="34">
        <v>77249000</v>
      </c>
    </row>
    <row r="137" spans="5:8" x14ac:dyDescent="0.25">
      <c r="E137" s="2" t="s">
        <v>62</v>
      </c>
      <c r="F137" s="34">
        <v>89606000</v>
      </c>
      <c r="G137" s="34">
        <v>94292000</v>
      </c>
      <c r="H137" s="34">
        <v>103015000</v>
      </c>
    </row>
    <row r="138" spans="5:8" x14ac:dyDescent="0.25">
      <c r="E138" s="46" t="s">
        <v>42</v>
      </c>
      <c r="F138" s="45"/>
      <c r="G138" s="45"/>
      <c r="H138" s="45"/>
    </row>
    <row r="139" spans="5:8" x14ac:dyDescent="0.25">
      <c r="E139" s="46" t="s">
        <v>42</v>
      </c>
      <c r="F139" s="45"/>
      <c r="G139" s="45"/>
      <c r="H139" s="45"/>
    </row>
    <row r="140" spans="5:8" x14ac:dyDescent="0.25">
      <c r="E140" s="44" t="s">
        <v>51</v>
      </c>
      <c r="F140" s="45"/>
      <c r="G140" s="45"/>
      <c r="H140" s="45"/>
    </row>
    <row r="141" spans="5:8" x14ac:dyDescent="0.25">
      <c r="E141" s="46" t="s">
        <v>42</v>
      </c>
      <c r="F141" s="45"/>
      <c r="G141" s="45"/>
      <c r="H141" s="45"/>
    </row>
    <row r="142" spans="5:8" x14ac:dyDescent="0.25">
      <c r="E142" s="2" t="s">
        <v>60</v>
      </c>
      <c r="F142" s="34">
        <v>27500000</v>
      </c>
      <c r="G142" s="34">
        <v>27500000</v>
      </c>
      <c r="H142" s="34">
        <v>30250000</v>
      </c>
    </row>
    <row r="143" spans="5:8" x14ac:dyDescent="0.25">
      <c r="E143" s="2" t="s">
        <v>61</v>
      </c>
      <c r="F143" s="34">
        <v>45000000</v>
      </c>
      <c r="G143" s="34">
        <v>45000000</v>
      </c>
      <c r="H143" s="34">
        <v>49500000</v>
      </c>
    </row>
    <row r="144" spans="5:8" x14ac:dyDescent="0.25">
      <c r="E144" s="2" t="s">
        <v>62</v>
      </c>
      <c r="F144" s="34">
        <v>27500000</v>
      </c>
      <c r="G144" s="34">
        <v>27500000</v>
      </c>
      <c r="H144" s="34">
        <v>30250000</v>
      </c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6:H126"/>
    <mergeCell ref="E127:H127"/>
    <mergeCell ref="E131:H131"/>
    <mergeCell ref="E140:H140"/>
    <mergeCell ref="E141:H141"/>
    <mergeCell ref="E132:H132"/>
    <mergeCell ref="E133:H133"/>
    <mergeCell ref="E134:H134"/>
    <mergeCell ref="E138:H138"/>
    <mergeCell ref="E139:H139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69" max="16383" man="1"/>
    <brk id="117" max="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E1:H250"/>
  <sheetViews>
    <sheetView showGridLines="0" topLeftCell="A30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63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519485000</v>
      </c>
      <c r="G5" s="8">
        <v>549041000</v>
      </c>
      <c r="H5" s="8">
        <v>579441000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303837000</v>
      </c>
      <c r="G7" s="9">
        <f>SUM(G8:G19)</f>
        <v>321002000</v>
      </c>
      <c r="H7" s="9">
        <f>SUM(H8:H19)</f>
        <v>350691000</v>
      </c>
    </row>
    <row r="8" spans="5:8" ht="13.8" x14ac:dyDescent="0.3">
      <c r="E8" s="10" t="s">
        <v>11</v>
      </c>
      <c r="F8" s="11">
        <v>216278000</v>
      </c>
      <c r="G8" s="11">
        <v>227329000</v>
      </c>
      <c r="H8" s="11">
        <v>247895000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2559000</v>
      </c>
      <c r="G13" s="12">
        <v>2673000</v>
      </c>
      <c r="H13" s="12">
        <v>2796000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85000000</v>
      </c>
      <c r="G16" s="11">
        <v>91000000</v>
      </c>
      <c r="H16" s="11">
        <v>100000000</v>
      </c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8349000</v>
      </c>
      <c r="G20" s="8">
        <f>SUM(G21:G29)</f>
        <v>3000000</v>
      </c>
      <c r="H20" s="8">
        <f>SUM(H21:H29)</f>
        <v>3000000</v>
      </c>
    </row>
    <row r="21" spans="5:8" ht="13.8" x14ac:dyDescent="0.3">
      <c r="E21" s="10" t="s">
        <v>24</v>
      </c>
      <c r="F21" s="12">
        <v>3000000</v>
      </c>
      <c r="G21" s="12">
        <v>3000000</v>
      </c>
      <c r="H21" s="12">
        <v>3000000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5349000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831671000</v>
      </c>
      <c r="G30" s="15">
        <f>+G5+G6+G7+G20</f>
        <v>873043000</v>
      </c>
      <c r="H30" s="15">
        <f>+H5+H6+H7+H20</f>
        <v>933132000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1260000</v>
      </c>
      <c r="G39" s="8">
        <f>SUM(G40:G40)</f>
        <v>1457000</v>
      </c>
      <c r="H39" s="8">
        <f>SUM(H40:H40)</f>
        <v>2406000</v>
      </c>
    </row>
    <row r="40" spans="5:8" ht="13.8" x14ac:dyDescent="0.3">
      <c r="E40" s="10" t="s">
        <v>25</v>
      </c>
      <c r="F40" s="12">
        <v>1260000</v>
      </c>
      <c r="G40" s="12">
        <v>1457000</v>
      </c>
      <c r="H40" s="12">
        <v>2406000</v>
      </c>
    </row>
    <row r="41" spans="5:8" ht="13.8" x14ac:dyDescent="0.25">
      <c r="E41" s="17" t="s">
        <v>39</v>
      </c>
      <c r="F41" s="18">
        <f>+F32+F39</f>
        <v>1260000</v>
      </c>
      <c r="G41" s="18">
        <f>+G32+G39</f>
        <v>1457000</v>
      </c>
      <c r="H41" s="18">
        <f>+H32+H39</f>
        <v>2406000</v>
      </c>
    </row>
    <row r="42" spans="5:8" ht="13.8" x14ac:dyDescent="0.25">
      <c r="E42" s="17" t="s">
        <v>40</v>
      </c>
      <c r="F42" s="18">
        <f>+F30+F41</f>
        <v>832931000</v>
      </c>
      <c r="G42" s="18">
        <f>+G30+G41</f>
        <v>874500000</v>
      </c>
      <c r="H42" s="18">
        <f>+H30+H41</f>
        <v>935538000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0</v>
      </c>
      <c r="G45" s="9">
        <f t="shared" ref="G45:H45" si="0">SUM(G47+G63+G69)</f>
        <v>0</v>
      </c>
      <c r="H45" s="9">
        <f t="shared" si="0"/>
        <v>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0</v>
      </c>
      <c r="G69" s="8">
        <f>SUM(G70:G75)</f>
        <v>0</v>
      </c>
      <c r="H69" s="8">
        <f t="shared" ref="H69" si="3">SUM(H70:H75)</f>
        <v>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0</v>
      </c>
      <c r="G118" s="15">
        <f>SUM(G45)</f>
        <v>0</v>
      </c>
      <c r="H118" s="15">
        <f>SUM(H45)</f>
        <v>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64</v>
      </c>
      <c r="F123" s="34">
        <v>35424000</v>
      </c>
      <c r="G123" s="34">
        <v>38465000</v>
      </c>
      <c r="H123" s="34">
        <v>41784000</v>
      </c>
    </row>
    <row r="124" spans="5:8" x14ac:dyDescent="0.25">
      <c r="E124" s="2" t="s">
        <v>65</v>
      </c>
      <c r="F124" s="34">
        <v>59019000</v>
      </c>
      <c r="G124" s="34">
        <v>64085000</v>
      </c>
      <c r="H124" s="34">
        <v>69614000</v>
      </c>
    </row>
    <row r="125" spans="5:8" x14ac:dyDescent="0.25">
      <c r="E125" s="2" t="s">
        <v>66</v>
      </c>
      <c r="F125" s="34">
        <v>78458000</v>
      </c>
      <c r="G125" s="34">
        <v>85192000</v>
      </c>
      <c r="H125" s="34">
        <v>92542000</v>
      </c>
    </row>
    <row r="126" spans="5:8" x14ac:dyDescent="0.25">
      <c r="E126" s="2" t="s">
        <v>67</v>
      </c>
      <c r="F126" s="34">
        <v>72231000</v>
      </c>
      <c r="G126" s="34">
        <v>78431000</v>
      </c>
      <c r="H126" s="34">
        <v>85198000</v>
      </c>
    </row>
    <row r="127" spans="5:8" x14ac:dyDescent="0.25">
      <c r="E127" s="46" t="s">
        <v>42</v>
      </c>
      <c r="F127" s="45"/>
      <c r="G127" s="45"/>
      <c r="H127" s="45"/>
    </row>
    <row r="128" spans="5:8" x14ac:dyDescent="0.25">
      <c r="E128" s="44" t="s">
        <v>49</v>
      </c>
      <c r="F128" s="45"/>
      <c r="G128" s="45"/>
      <c r="H128" s="45"/>
    </row>
    <row r="129" spans="5:8" x14ac:dyDescent="0.25">
      <c r="E129" s="2" t="s">
        <v>64</v>
      </c>
      <c r="F129" s="34">
        <v>23062000</v>
      </c>
      <c r="G129" s="34">
        <v>24146000</v>
      </c>
      <c r="H129" s="34">
        <v>25256000</v>
      </c>
    </row>
    <row r="130" spans="5:8" x14ac:dyDescent="0.25">
      <c r="E130" s="2" t="s">
        <v>65</v>
      </c>
      <c r="F130" s="34">
        <v>38422000</v>
      </c>
      <c r="G130" s="34">
        <v>40228000</v>
      </c>
      <c r="H130" s="34">
        <v>42079000</v>
      </c>
    </row>
    <row r="131" spans="5:8" x14ac:dyDescent="0.25">
      <c r="E131" s="2" t="s">
        <v>66</v>
      </c>
      <c r="F131" s="34">
        <v>51077000</v>
      </c>
      <c r="G131" s="34">
        <v>53478000</v>
      </c>
      <c r="H131" s="34">
        <v>55938000</v>
      </c>
    </row>
    <row r="132" spans="5:8" x14ac:dyDescent="0.25">
      <c r="E132" s="2" t="s">
        <v>67</v>
      </c>
      <c r="F132" s="34">
        <v>47023000</v>
      </c>
      <c r="G132" s="34">
        <v>49233000</v>
      </c>
      <c r="H132" s="34">
        <v>51498000</v>
      </c>
    </row>
    <row r="133" spans="5:8" x14ac:dyDescent="0.25">
      <c r="E133" s="46" t="s">
        <v>42</v>
      </c>
      <c r="F133" s="45"/>
      <c r="G133" s="45"/>
      <c r="H133" s="45"/>
    </row>
    <row r="134" spans="5:8" x14ac:dyDescent="0.25">
      <c r="E134" s="46" t="s">
        <v>42</v>
      </c>
      <c r="F134" s="45"/>
      <c r="G134" s="45"/>
      <c r="H134" s="45"/>
    </row>
    <row r="135" spans="5:8" x14ac:dyDescent="0.25">
      <c r="E135" s="44" t="s">
        <v>50</v>
      </c>
      <c r="F135" s="45"/>
      <c r="G135" s="45"/>
      <c r="H135" s="45"/>
    </row>
    <row r="136" spans="5:8" x14ac:dyDescent="0.25">
      <c r="E136" s="46" t="s">
        <v>42</v>
      </c>
      <c r="F136" s="45"/>
      <c r="G136" s="45"/>
      <c r="H136" s="45"/>
    </row>
    <row r="137" spans="5:8" x14ac:dyDescent="0.25">
      <c r="E137" s="2" t="s">
        <v>64</v>
      </c>
      <c r="F137" s="34">
        <v>10312000</v>
      </c>
      <c r="G137" s="34">
        <v>10851000</v>
      </c>
      <c r="H137" s="34">
        <v>11855000</v>
      </c>
    </row>
    <row r="138" spans="5:8" x14ac:dyDescent="0.25">
      <c r="E138" s="2" t="s">
        <v>65</v>
      </c>
      <c r="F138" s="34">
        <v>54384000</v>
      </c>
      <c r="G138" s="34">
        <v>57228000</v>
      </c>
      <c r="H138" s="34">
        <v>62522000</v>
      </c>
    </row>
    <row r="139" spans="5:8" x14ac:dyDescent="0.25">
      <c r="E139" s="2" t="s">
        <v>66</v>
      </c>
      <c r="F139" s="34">
        <v>89533000</v>
      </c>
      <c r="G139" s="34">
        <v>94216000</v>
      </c>
      <c r="H139" s="34">
        <v>102932000</v>
      </c>
    </row>
    <row r="140" spans="5:8" x14ac:dyDescent="0.25">
      <c r="E140" s="2" t="s">
        <v>67</v>
      </c>
      <c r="F140" s="34">
        <v>57050000</v>
      </c>
      <c r="G140" s="34">
        <v>60033000</v>
      </c>
      <c r="H140" s="34">
        <v>65587000</v>
      </c>
    </row>
    <row r="141" spans="5:8" x14ac:dyDescent="0.25">
      <c r="E141" s="46" t="s">
        <v>42</v>
      </c>
      <c r="F141" s="45"/>
      <c r="G141" s="45"/>
      <c r="H141" s="45"/>
    </row>
    <row r="142" spans="5:8" x14ac:dyDescent="0.25">
      <c r="E142" s="46" t="s">
        <v>42</v>
      </c>
      <c r="F142" s="45"/>
      <c r="G142" s="45"/>
      <c r="H142" s="45"/>
    </row>
    <row r="143" spans="5:8" x14ac:dyDescent="0.25">
      <c r="E143" s="44" t="s">
        <v>51</v>
      </c>
      <c r="F143" s="45"/>
      <c r="G143" s="45"/>
      <c r="H143" s="45"/>
    </row>
    <row r="144" spans="5:8" x14ac:dyDescent="0.25">
      <c r="E144" s="46" t="s">
        <v>42</v>
      </c>
      <c r="F144" s="45"/>
      <c r="G144" s="45"/>
      <c r="H144" s="45"/>
    </row>
    <row r="145" spans="5:8" x14ac:dyDescent="0.25">
      <c r="E145" s="2" t="s">
        <v>64</v>
      </c>
      <c r="F145" s="34">
        <v>6212000</v>
      </c>
      <c r="G145" s="34">
        <v>6424000</v>
      </c>
      <c r="H145" s="34">
        <v>7650000</v>
      </c>
    </row>
    <row r="146" spans="5:8" x14ac:dyDescent="0.25">
      <c r="E146" s="2" t="s">
        <v>65</v>
      </c>
      <c r="F146" s="34">
        <v>6212000</v>
      </c>
      <c r="G146" s="34">
        <v>6424000</v>
      </c>
      <c r="H146" s="34">
        <v>7193000</v>
      </c>
    </row>
    <row r="147" spans="5:8" x14ac:dyDescent="0.25">
      <c r="E147" s="2" t="s">
        <v>66</v>
      </c>
      <c r="F147" s="34">
        <v>66364000</v>
      </c>
      <c r="G147" s="34">
        <v>71728000</v>
      </c>
      <c r="H147" s="34">
        <v>77732000</v>
      </c>
    </row>
    <row r="148" spans="5:8" x14ac:dyDescent="0.25">
      <c r="E148" s="2" t="s">
        <v>67</v>
      </c>
      <c r="F148" s="34">
        <v>6212000</v>
      </c>
      <c r="G148" s="34">
        <v>6424000</v>
      </c>
      <c r="H148" s="34">
        <v>7425000</v>
      </c>
    </row>
    <row r="149" spans="5:8" x14ac:dyDescent="0.25">
      <c r="F149" s="19"/>
      <c r="G149" s="19"/>
      <c r="H149" s="19"/>
    </row>
    <row r="150" spans="5:8" x14ac:dyDescent="0.25">
      <c r="F150" s="19"/>
      <c r="G150" s="19"/>
      <c r="H150" s="19"/>
    </row>
    <row r="151" spans="5:8" x14ac:dyDescent="0.25">
      <c r="F151" s="19"/>
      <c r="G151" s="19"/>
      <c r="H151" s="19"/>
    </row>
    <row r="152" spans="5:8" x14ac:dyDescent="0.25">
      <c r="F152" s="19"/>
      <c r="G152" s="19"/>
      <c r="H152" s="19"/>
    </row>
    <row r="153" spans="5:8" x14ac:dyDescent="0.25">
      <c r="F153" s="19"/>
      <c r="G153" s="19"/>
      <c r="H153" s="19"/>
    </row>
    <row r="154" spans="5:8" x14ac:dyDescent="0.25">
      <c r="F154" s="19"/>
      <c r="G154" s="19"/>
      <c r="H154" s="19"/>
    </row>
    <row r="155" spans="5:8" x14ac:dyDescent="0.25">
      <c r="F155" s="19"/>
      <c r="G155" s="19"/>
      <c r="H155" s="19"/>
    </row>
    <row r="156" spans="5:8" x14ac:dyDescent="0.25">
      <c r="F156" s="19"/>
      <c r="G156" s="19"/>
      <c r="H156" s="19"/>
    </row>
    <row r="157" spans="5:8" x14ac:dyDescent="0.25">
      <c r="F157" s="19"/>
      <c r="G157" s="19"/>
      <c r="H157" s="19"/>
    </row>
    <row r="158" spans="5:8" x14ac:dyDescent="0.25">
      <c r="F158" s="19"/>
      <c r="G158" s="19"/>
      <c r="H158" s="19"/>
    </row>
    <row r="159" spans="5:8" x14ac:dyDescent="0.25">
      <c r="F159" s="19"/>
      <c r="G159" s="19"/>
      <c r="H159" s="19"/>
    </row>
    <row r="160" spans="5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7:H127"/>
    <mergeCell ref="E128:H128"/>
    <mergeCell ref="E133:H133"/>
    <mergeCell ref="E143:H143"/>
    <mergeCell ref="E144:H144"/>
    <mergeCell ref="E134:H134"/>
    <mergeCell ref="E135:H135"/>
    <mergeCell ref="E136:H136"/>
    <mergeCell ref="E141:H141"/>
    <mergeCell ref="E142:H14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73" max="16383" man="1"/>
    <brk id="117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E1:H250"/>
  <sheetViews>
    <sheetView showGridLines="0" topLeftCell="A35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68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222325000</v>
      </c>
      <c r="G5" s="8">
        <v>231021000</v>
      </c>
      <c r="H5" s="8">
        <v>239622000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144230000</v>
      </c>
      <c r="G7" s="9">
        <f>SUM(G8:G19)</f>
        <v>161525000</v>
      </c>
      <c r="H7" s="9">
        <f>SUM(H8:H19)</f>
        <v>155697000</v>
      </c>
    </row>
    <row r="8" spans="5:8" ht="13.8" x14ac:dyDescent="0.3">
      <c r="E8" s="10" t="s">
        <v>11</v>
      </c>
      <c r="F8" s="11">
        <v>46744000</v>
      </c>
      <c r="G8" s="11">
        <v>48927000</v>
      </c>
      <c r="H8" s="11">
        <v>52991000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2476000</v>
      </c>
      <c r="G13" s="12">
        <v>2587000</v>
      </c>
      <c r="H13" s="12">
        <v>2706000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85000000</v>
      </c>
      <c r="G16" s="11">
        <v>100000000</v>
      </c>
      <c r="H16" s="11">
        <v>100000000</v>
      </c>
    </row>
    <row r="17" spans="5:8" ht="13.8" x14ac:dyDescent="0.3">
      <c r="E17" s="10" t="s">
        <v>20</v>
      </c>
      <c r="F17" s="12">
        <v>10010000</v>
      </c>
      <c r="G17" s="12">
        <v>10011000</v>
      </c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5351000</v>
      </c>
      <c r="G20" s="8">
        <f>SUM(G21:G29)</f>
        <v>3800000</v>
      </c>
      <c r="H20" s="8">
        <f>SUM(H21:H29)</f>
        <v>3800000</v>
      </c>
    </row>
    <row r="21" spans="5:8" ht="13.8" x14ac:dyDescent="0.3">
      <c r="E21" s="10" t="s">
        <v>24</v>
      </c>
      <c r="F21" s="12">
        <v>3800000</v>
      </c>
      <c r="G21" s="12">
        <v>3800000</v>
      </c>
      <c r="H21" s="12">
        <v>3800000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1551000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371906000</v>
      </c>
      <c r="G30" s="15">
        <f>+G5+G6+G7+G20</f>
        <v>396346000</v>
      </c>
      <c r="H30" s="15">
        <f>+H5+H6+H7+H20</f>
        <v>399119000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1260000</v>
      </c>
      <c r="G39" s="8">
        <f>SUM(G40:G40)</f>
        <v>2874000</v>
      </c>
      <c r="H39" s="8">
        <f>SUM(H40:H40)</f>
        <v>2406000</v>
      </c>
    </row>
    <row r="40" spans="5:8" ht="13.8" x14ac:dyDescent="0.3">
      <c r="E40" s="10" t="s">
        <v>25</v>
      </c>
      <c r="F40" s="12">
        <v>1260000</v>
      </c>
      <c r="G40" s="12">
        <v>2874000</v>
      </c>
      <c r="H40" s="12">
        <v>2406000</v>
      </c>
    </row>
    <row r="41" spans="5:8" ht="13.8" x14ac:dyDescent="0.25">
      <c r="E41" s="17" t="s">
        <v>39</v>
      </c>
      <c r="F41" s="18">
        <f>+F32+F39</f>
        <v>1260000</v>
      </c>
      <c r="G41" s="18">
        <f>+G32+G39</f>
        <v>2874000</v>
      </c>
      <c r="H41" s="18">
        <f>+H32+H39</f>
        <v>2406000</v>
      </c>
    </row>
    <row r="42" spans="5:8" ht="13.8" x14ac:dyDescent="0.25">
      <c r="E42" s="17" t="s">
        <v>40</v>
      </c>
      <c r="F42" s="18">
        <f>+F30+F41</f>
        <v>373166000</v>
      </c>
      <c r="G42" s="18">
        <f>+G30+G41</f>
        <v>399220000</v>
      </c>
      <c r="H42" s="18">
        <f>+H30+H41</f>
        <v>401525000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0</v>
      </c>
      <c r="G45" s="9">
        <f t="shared" ref="G45:H45" si="0">SUM(G47+G63+G69)</f>
        <v>0</v>
      </c>
      <c r="H45" s="9">
        <f t="shared" si="0"/>
        <v>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0</v>
      </c>
      <c r="G69" s="8">
        <f>SUM(G70:G75)</f>
        <v>0</v>
      </c>
      <c r="H69" s="8">
        <f t="shared" ref="H69" si="3">SUM(H70:H75)</f>
        <v>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0</v>
      </c>
      <c r="G118" s="15">
        <f>SUM(G45)</f>
        <v>0</v>
      </c>
      <c r="H118" s="15">
        <f>SUM(H45)</f>
        <v>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69</v>
      </c>
      <c r="F123" s="34">
        <v>10166000</v>
      </c>
      <c r="G123" s="34">
        <v>11038000</v>
      </c>
      <c r="H123" s="34">
        <v>11991000</v>
      </c>
    </row>
    <row r="124" spans="5:8" x14ac:dyDescent="0.25">
      <c r="E124" s="2" t="s">
        <v>70</v>
      </c>
      <c r="F124" s="34">
        <v>35265000</v>
      </c>
      <c r="G124" s="34">
        <v>38292000</v>
      </c>
      <c r="H124" s="34">
        <v>41596000</v>
      </c>
    </row>
    <row r="125" spans="5:8" x14ac:dyDescent="0.25">
      <c r="E125" s="46" t="s">
        <v>42</v>
      </c>
      <c r="F125" s="45"/>
      <c r="G125" s="45"/>
      <c r="H125" s="45"/>
    </row>
    <row r="126" spans="5:8" x14ac:dyDescent="0.25">
      <c r="E126" s="44" t="s">
        <v>49</v>
      </c>
      <c r="F126" s="45"/>
      <c r="G126" s="45"/>
      <c r="H126" s="45"/>
    </row>
    <row r="127" spans="5:8" x14ac:dyDescent="0.25">
      <c r="E127" s="2" t="s">
        <v>69</v>
      </c>
      <c r="F127" s="34">
        <v>6618000</v>
      </c>
      <c r="G127" s="34">
        <v>6929000</v>
      </c>
      <c r="H127" s="34">
        <v>7248000</v>
      </c>
    </row>
    <row r="128" spans="5:8" x14ac:dyDescent="0.25">
      <c r="E128" s="2" t="s">
        <v>70</v>
      </c>
      <c r="F128" s="34">
        <v>22958000</v>
      </c>
      <c r="G128" s="34">
        <v>24037000</v>
      </c>
      <c r="H128" s="34">
        <v>25143000</v>
      </c>
    </row>
    <row r="129" spans="5:8" x14ac:dyDescent="0.25">
      <c r="E129" s="46" t="s">
        <v>42</v>
      </c>
      <c r="F129" s="45"/>
      <c r="G129" s="45"/>
      <c r="H129" s="45"/>
    </row>
    <row r="130" spans="5:8" x14ac:dyDescent="0.25">
      <c r="E130" s="46" t="s">
        <v>42</v>
      </c>
      <c r="F130" s="45"/>
      <c r="G130" s="45"/>
      <c r="H130" s="45"/>
    </row>
    <row r="131" spans="5:8" x14ac:dyDescent="0.25">
      <c r="E131" s="44" t="s">
        <v>50</v>
      </c>
      <c r="F131" s="45"/>
      <c r="G131" s="45"/>
      <c r="H131" s="45"/>
    </row>
    <row r="132" spans="5:8" x14ac:dyDescent="0.25">
      <c r="E132" s="46" t="s">
        <v>42</v>
      </c>
      <c r="F132" s="45"/>
      <c r="G132" s="45"/>
      <c r="H132" s="45"/>
    </row>
    <row r="133" spans="5:8" x14ac:dyDescent="0.25">
      <c r="E133" s="2" t="s">
        <v>69</v>
      </c>
      <c r="F133" s="34">
        <v>11573000</v>
      </c>
      <c r="G133" s="34">
        <v>12179000</v>
      </c>
      <c r="H133" s="34">
        <v>13305000</v>
      </c>
    </row>
    <row r="134" spans="5:8" x14ac:dyDescent="0.25">
      <c r="E134" s="2" t="s">
        <v>70</v>
      </c>
      <c r="F134" s="34">
        <v>30171000</v>
      </c>
      <c r="G134" s="34">
        <v>31749000</v>
      </c>
      <c r="H134" s="34">
        <v>34686000</v>
      </c>
    </row>
    <row r="135" spans="5:8" x14ac:dyDescent="0.25">
      <c r="E135" s="46" t="s">
        <v>42</v>
      </c>
      <c r="F135" s="45"/>
      <c r="G135" s="45"/>
      <c r="H135" s="45"/>
    </row>
    <row r="136" spans="5:8" x14ac:dyDescent="0.25">
      <c r="E136" s="46" t="s">
        <v>42</v>
      </c>
      <c r="F136" s="45"/>
      <c r="G136" s="45"/>
      <c r="H136" s="45"/>
    </row>
    <row r="137" spans="5:8" x14ac:dyDescent="0.25">
      <c r="E137" s="44" t="s">
        <v>51</v>
      </c>
      <c r="F137" s="45"/>
      <c r="G137" s="45"/>
      <c r="H137" s="45"/>
    </row>
    <row r="138" spans="5:8" x14ac:dyDescent="0.25">
      <c r="E138" s="46" t="s">
        <v>42</v>
      </c>
      <c r="F138" s="45"/>
      <c r="G138" s="45"/>
      <c r="H138" s="45"/>
    </row>
    <row r="139" spans="5:8" x14ac:dyDescent="0.25">
      <c r="E139" s="2" t="s">
        <v>69</v>
      </c>
      <c r="F139" s="34">
        <v>60000000</v>
      </c>
      <c r="G139" s="34">
        <v>70000000</v>
      </c>
      <c r="H139" s="34">
        <v>70000000</v>
      </c>
    </row>
    <row r="140" spans="5:8" x14ac:dyDescent="0.25">
      <c r="E140" s="2" t="s">
        <v>70</v>
      </c>
      <c r="F140" s="34">
        <v>25000000</v>
      </c>
      <c r="G140" s="34">
        <v>30000000</v>
      </c>
      <c r="H140" s="34">
        <v>30000000</v>
      </c>
    </row>
    <row r="141" spans="5:8" x14ac:dyDescent="0.25">
      <c r="F141" s="19"/>
      <c r="G141" s="19"/>
      <c r="H141" s="19"/>
    </row>
    <row r="142" spans="5:8" x14ac:dyDescent="0.25">
      <c r="F142" s="19"/>
      <c r="G142" s="19"/>
      <c r="H142" s="19"/>
    </row>
    <row r="143" spans="5:8" x14ac:dyDescent="0.25">
      <c r="F143" s="19"/>
      <c r="G143" s="19"/>
      <c r="H143" s="19"/>
    </row>
    <row r="144" spans="5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5:H125"/>
    <mergeCell ref="E126:H126"/>
    <mergeCell ref="E129:H129"/>
    <mergeCell ref="E137:H137"/>
    <mergeCell ref="E138:H138"/>
    <mergeCell ref="E130:H130"/>
    <mergeCell ref="E131:H131"/>
    <mergeCell ref="E132:H132"/>
    <mergeCell ref="E135:H135"/>
    <mergeCell ref="E136:H136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65" max="16383" man="1"/>
    <brk id="117" max="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E1:H250"/>
  <sheetViews>
    <sheetView showGridLines="0" topLeftCell="A56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71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670187000</v>
      </c>
      <c r="G5" s="8">
        <v>708723000</v>
      </c>
      <c r="H5" s="8">
        <v>748495000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576195000</v>
      </c>
      <c r="G7" s="9">
        <f>SUM(G8:G19)</f>
        <v>651991000</v>
      </c>
      <c r="H7" s="9">
        <f>SUM(H8:H19)</f>
        <v>923733000</v>
      </c>
    </row>
    <row r="8" spans="5:8" ht="13.8" x14ac:dyDescent="0.3">
      <c r="E8" s="10" t="s">
        <v>11</v>
      </c>
      <c r="F8" s="11">
        <v>259542000</v>
      </c>
      <c r="G8" s="11">
        <v>272856000</v>
      </c>
      <c r="H8" s="11">
        <v>297634000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2653000</v>
      </c>
      <c r="G13" s="12">
        <v>2772000</v>
      </c>
      <c r="H13" s="12">
        <v>2899000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>
        <v>214000000</v>
      </c>
      <c r="G15" s="11">
        <v>276363000</v>
      </c>
      <c r="H15" s="11">
        <v>508200000</v>
      </c>
    </row>
    <row r="16" spans="5:8" ht="13.8" x14ac:dyDescent="0.3">
      <c r="E16" s="10" t="s">
        <v>19</v>
      </c>
      <c r="F16" s="11">
        <v>100000000</v>
      </c>
      <c r="G16" s="11">
        <v>100000000</v>
      </c>
      <c r="H16" s="11">
        <v>115000000</v>
      </c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6427000</v>
      </c>
      <c r="G20" s="8">
        <f>SUM(G21:G29)</f>
        <v>1300000</v>
      </c>
      <c r="H20" s="8">
        <f>SUM(H21:H29)</f>
        <v>1500000</v>
      </c>
    </row>
    <row r="21" spans="5:8" ht="13.8" x14ac:dyDescent="0.3">
      <c r="E21" s="10" t="s">
        <v>24</v>
      </c>
      <c r="F21" s="12">
        <v>1200000</v>
      </c>
      <c r="G21" s="12">
        <v>1300000</v>
      </c>
      <c r="H21" s="12">
        <v>1500000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5227000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1252809000</v>
      </c>
      <c r="G30" s="15">
        <f>+G5+G6+G7+G20</f>
        <v>1362014000</v>
      </c>
      <c r="H30" s="15">
        <f>+H5+H6+H7+H20</f>
        <v>1673728000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1591000</v>
      </c>
      <c r="G39" s="8">
        <f>SUM(G40:G40)</f>
        <v>1457000</v>
      </c>
      <c r="H39" s="8">
        <f>SUM(H40:H40)</f>
        <v>2406000</v>
      </c>
    </row>
    <row r="40" spans="5:8" ht="13.8" x14ac:dyDescent="0.3">
      <c r="E40" s="10" t="s">
        <v>25</v>
      </c>
      <c r="F40" s="12">
        <v>1591000</v>
      </c>
      <c r="G40" s="12">
        <v>1457000</v>
      </c>
      <c r="H40" s="12">
        <v>2406000</v>
      </c>
    </row>
    <row r="41" spans="5:8" ht="13.8" x14ac:dyDescent="0.25">
      <c r="E41" s="17" t="s">
        <v>39</v>
      </c>
      <c r="F41" s="18">
        <f>+F32+F39</f>
        <v>1591000</v>
      </c>
      <c r="G41" s="18">
        <f>+G32+G39</f>
        <v>1457000</v>
      </c>
      <c r="H41" s="18">
        <f>+H32+H39</f>
        <v>2406000</v>
      </c>
    </row>
    <row r="42" spans="5:8" ht="13.8" x14ac:dyDescent="0.25">
      <c r="E42" s="17" t="s">
        <v>40</v>
      </c>
      <c r="F42" s="18">
        <f>+F30+F41</f>
        <v>1254400000</v>
      </c>
      <c r="G42" s="18">
        <f>+G30+G41</f>
        <v>1363471000</v>
      </c>
      <c r="H42" s="18">
        <f>+H30+H41</f>
        <v>1676134000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1911000</v>
      </c>
      <c r="G45" s="9">
        <f t="shared" ref="G45:H45" si="0">SUM(G47+G63+G69)</f>
        <v>1911000</v>
      </c>
      <c r="H45" s="9">
        <f t="shared" si="0"/>
        <v>1999000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1911000</v>
      </c>
      <c r="G69" s="8">
        <f>SUM(G70:G75)</f>
        <v>1911000</v>
      </c>
      <c r="H69" s="8">
        <f t="shared" ref="H69" si="3">SUM(H70:H75)</f>
        <v>1999000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25">
        <v>1911000</v>
      </c>
      <c r="G71" s="11">
        <v>1911000</v>
      </c>
      <c r="H71" s="26">
        <v>1999000</v>
      </c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1911000</v>
      </c>
      <c r="G118" s="15">
        <f>SUM(G45)</f>
        <v>1911000</v>
      </c>
      <c r="H118" s="15">
        <f>SUM(H45)</f>
        <v>1999000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72</v>
      </c>
      <c r="F123" s="34">
        <v>31629000</v>
      </c>
      <c r="G123" s="34">
        <v>34344000</v>
      </c>
      <c r="H123" s="34">
        <v>37307000</v>
      </c>
    </row>
    <row r="124" spans="5:8" x14ac:dyDescent="0.25">
      <c r="E124" s="2" t="s">
        <v>73</v>
      </c>
      <c r="F124" s="34">
        <v>67689000</v>
      </c>
      <c r="G124" s="34">
        <v>73499000</v>
      </c>
      <c r="H124" s="34">
        <v>79840000</v>
      </c>
    </row>
    <row r="125" spans="5:8" x14ac:dyDescent="0.25">
      <c r="E125" s="2" t="s">
        <v>74</v>
      </c>
      <c r="F125" s="34">
        <v>93846000</v>
      </c>
      <c r="G125" s="34">
        <v>101901000</v>
      </c>
      <c r="H125" s="34">
        <v>110693000</v>
      </c>
    </row>
    <row r="126" spans="5:8" x14ac:dyDescent="0.25">
      <c r="E126" s="2" t="s">
        <v>75</v>
      </c>
      <c r="F126" s="34">
        <v>62595000</v>
      </c>
      <c r="G126" s="34">
        <v>67968000</v>
      </c>
      <c r="H126" s="34">
        <v>73832000</v>
      </c>
    </row>
    <row r="127" spans="5:8" x14ac:dyDescent="0.25">
      <c r="E127" s="2" t="s">
        <v>76</v>
      </c>
      <c r="F127" s="34">
        <v>63045000</v>
      </c>
      <c r="G127" s="34">
        <v>68456000</v>
      </c>
      <c r="H127" s="34">
        <v>74362000</v>
      </c>
    </row>
    <row r="128" spans="5:8" x14ac:dyDescent="0.25">
      <c r="E128" s="46" t="s">
        <v>42</v>
      </c>
      <c r="F128" s="45"/>
      <c r="G128" s="45"/>
      <c r="H128" s="45"/>
    </row>
    <row r="129" spans="5:8" x14ac:dyDescent="0.25">
      <c r="E129" s="44" t="s">
        <v>49</v>
      </c>
      <c r="F129" s="45"/>
      <c r="G129" s="45"/>
      <c r="H129" s="45"/>
    </row>
    <row r="130" spans="5:8" x14ac:dyDescent="0.25">
      <c r="E130" s="2" t="s">
        <v>72</v>
      </c>
      <c r="F130" s="34">
        <v>20591000</v>
      </c>
      <c r="G130" s="34">
        <v>21559000</v>
      </c>
      <c r="H130" s="34">
        <v>22550000</v>
      </c>
    </row>
    <row r="131" spans="5:8" x14ac:dyDescent="0.25">
      <c r="E131" s="2" t="s">
        <v>73</v>
      </c>
      <c r="F131" s="34">
        <v>44066000</v>
      </c>
      <c r="G131" s="34">
        <v>46137000</v>
      </c>
      <c r="H131" s="34">
        <v>48260000</v>
      </c>
    </row>
    <row r="132" spans="5:8" x14ac:dyDescent="0.25">
      <c r="E132" s="2" t="s">
        <v>74</v>
      </c>
      <c r="F132" s="34">
        <v>61095000</v>
      </c>
      <c r="G132" s="34">
        <v>63966000</v>
      </c>
      <c r="H132" s="34">
        <v>66909000</v>
      </c>
    </row>
    <row r="133" spans="5:8" x14ac:dyDescent="0.25">
      <c r="E133" s="2" t="s">
        <v>75</v>
      </c>
      <c r="F133" s="34">
        <v>40750000</v>
      </c>
      <c r="G133" s="34">
        <v>42666000</v>
      </c>
      <c r="H133" s="34">
        <v>44628000</v>
      </c>
    </row>
    <row r="134" spans="5:8" x14ac:dyDescent="0.25">
      <c r="E134" s="2" t="s">
        <v>76</v>
      </c>
      <c r="F134" s="34">
        <v>41043000</v>
      </c>
      <c r="G134" s="34">
        <v>42972000</v>
      </c>
      <c r="H134" s="34">
        <v>44949000</v>
      </c>
    </row>
    <row r="135" spans="5:8" x14ac:dyDescent="0.25">
      <c r="E135" s="46" t="s">
        <v>42</v>
      </c>
      <c r="F135" s="45"/>
      <c r="G135" s="45"/>
      <c r="H135" s="45"/>
    </row>
    <row r="136" spans="5:8" x14ac:dyDescent="0.25">
      <c r="E136" s="46" t="s">
        <v>42</v>
      </c>
      <c r="F136" s="45"/>
      <c r="G136" s="45"/>
      <c r="H136" s="45"/>
    </row>
    <row r="137" spans="5:8" x14ac:dyDescent="0.25">
      <c r="E137" s="44" t="s">
        <v>50</v>
      </c>
      <c r="F137" s="45"/>
      <c r="G137" s="45"/>
      <c r="H137" s="45"/>
    </row>
    <row r="138" spans="5:8" x14ac:dyDescent="0.25">
      <c r="E138" s="46" t="s">
        <v>42</v>
      </c>
      <c r="F138" s="45"/>
      <c r="G138" s="45"/>
      <c r="H138" s="45"/>
    </row>
    <row r="139" spans="5:8" x14ac:dyDescent="0.25">
      <c r="E139" s="2" t="s">
        <v>72</v>
      </c>
      <c r="F139" s="34">
        <v>17708000</v>
      </c>
      <c r="G139" s="34">
        <v>18634000</v>
      </c>
      <c r="H139" s="34">
        <v>20358000</v>
      </c>
    </row>
    <row r="140" spans="5:8" x14ac:dyDescent="0.25">
      <c r="E140" s="2" t="s">
        <v>73</v>
      </c>
      <c r="F140" s="34">
        <v>50612000</v>
      </c>
      <c r="G140" s="34">
        <v>53259000</v>
      </c>
      <c r="H140" s="34">
        <v>58185000</v>
      </c>
    </row>
    <row r="141" spans="5:8" x14ac:dyDescent="0.25">
      <c r="E141" s="2" t="s">
        <v>74</v>
      </c>
      <c r="F141" s="34">
        <v>54438000</v>
      </c>
      <c r="G141" s="34">
        <v>57285000</v>
      </c>
      <c r="H141" s="34">
        <v>62584000</v>
      </c>
    </row>
    <row r="142" spans="5:8" x14ac:dyDescent="0.25">
      <c r="E142" s="2" t="s">
        <v>75</v>
      </c>
      <c r="F142" s="34">
        <v>79190000</v>
      </c>
      <c r="G142" s="34">
        <v>83332000</v>
      </c>
      <c r="H142" s="34">
        <v>91040000</v>
      </c>
    </row>
    <row r="143" spans="5:8" x14ac:dyDescent="0.25">
      <c r="E143" s="2" t="s">
        <v>76</v>
      </c>
      <c r="F143" s="34">
        <v>52595000</v>
      </c>
      <c r="G143" s="34">
        <v>55346000</v>
      </c>
      <c r="H143" s="34">
        <v>60466000</v>
      </c>
    </row>
    <row r="144" spans="5:8" x14ac:dyDescent="0.25">
      <c r="E144" s="46" t="s">
        <v>42</v>
      </c>
      <c r="F144" s="45"/>
      <c r="G144" s="45"/>
      <c r="H144" s="45"/>
    </row>
    <row r="145" spans="5:8" x14ac:dyDescent="0.25">
      <c r="E145" s="46" t="s">
        <v>42</v>
      </c>
      <c r="F145" s="45"/>
      <c r="G145" s="45"/>
      <c r="H145" s="45"/>
    </row>
    <row r="146" spans="5:8" x14ac:dyDescent="0.25">
      <c r="E146" s="44" t="s">
        <v>51</v>
      </c>
      <c r="F146" s="45"/>
      <c r="G146" s="45"/>
      <c r="H146" s="45"/>
    </row>
    <row r="147" spans="5:8" x14ac:dyDescent="0.25">
      <c r="E147" s="46" t="s">
        <v>42</v>
      </c>
      <c r="F147" s="45"/>
      <c r="G147" s="45"/>
      <c r="H147" s="45"/>
    </row>
    <row r="148" spans="5:8" x14ac:dyDescent="0.25">
      <c r="E148" s="2" t="s">
        <v>72</v>
      </c>
      <c r="F148" s="34">
        <v>25000000</v>
      </c>
      <c r="G148" s="34">
        <v>24545000</v>
      </c>
      <c r="H148" s="34">
        <v>28227000</v>
      </c>
    </row>
    <row r="149" spans="5:8" x14ac:dyDescent="0.25">
      <c r="E149" s="2" t="s">
        <v>73</v>
      </c>
      <c r="F149" s="34">
        <v>5000000</v>
      </c>
      <c r="G149" s="34">
        <v>4545000</v>
      </c>
      <c r="H149" s="34">
        <v>5227000</v>
      </c>
    </row>
    <row r="150" spans="5:8" x14ac:dyDescent="0.25">
      <c r="E150" s="2" t="s">
        <v>74</v>
      </c>
      <c r="F150" s="34">
        <v>20000000</v>
      </c>
      <c r="G150" s="34">
        <v>21820000</v>
      </c>
      <c r="H150" s="34">
        <v>25092000</v>
      </c>
    </row>
    <row r="151" spans="5:8" x14ac:dyDescent="0.25">
      <c r="E151" s="2" t="s">
        <v>75</v>
      </c>
      <c r="F151" s="34">
        <v>25000000</v>
      </c>
      <c r="G151" s="34">
        <v>24545000</v>
      </c>
      <c r="H151" s="34">
        <v>28227000</v>
      </c>
    </row>
    <row r="152" spans="5:8" x14ac:dyDescent="0.25">
      <c r="E152" s="2" t="s">
        <v>76</v>
      </c>
      <c r="F152" s="34">
        <v>25000000</v>
      </c>
      <c r="G152" s="34">
        <v>24545000</v>
      </c>
      <c r="H152" s="34">
        <v>28227000</v>
      </c>
    </row>
    <row r="153" spans="5:8" x14ac:dyDescent="0.25">
      <c r="F153" s="19"/>
      <c r="G153" s="19"/>
      <c r="H153" s="19"/>
    </row>
    <row r="154" spans="5:8" x14ac:dyDescent="0.25">
      <c r="F154" s="19"/>
      <c r="G154" s="19"/>
      <c r="H154" s="19"/>
    </row>
    <row r="155" spans="5:8" x14ac:dyDescent="0.25">
      <c r="F155" s="19"/>
      <c r="G155" s="19"/>
      <c r="H155" s="19"/>
    </row>
    <row r="156" spans="5:8" x14ac:dyDescent="0.25">
      <c r="F156" s="19"/>
      <c r="G156" s="19"/>
      <c r="H156" s="19"/>
    </row>
    <row r="157" spans="5:8" x14ac:dyDescent="0.25">
      <c r="F157" s="19"/>
      <c r="G157" s="19"/>
      <c r="H157" s="19"/>
    </row>
    <row r="158" spans="5:8" x14ac:dyDescent="0.25">
      <c r="F158" s="19"/>
      <c r="G158" s="19"/>
      <c r="H158" s="19"/>
    </row>
    <row r="159" spans="5:8" x14ac:dyDescent="0.25">
      <c r="F159" s="19"/>
      <c r="G159" s="19"/>
      <c r="H159" s="19"/>
    </row>
    <row r="160" spans="5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8:H128"/>
    <mergeCell ref="E129:H129"/>
    <mergeCell ref="E135:H135"/>
    <mergeCell ref="E146:H146"/>
    <mergeCell ref="E147:H147"/>
    <mergeCell ref="E136:H136"/>
    <mergeCell ref="E137:H137"/>
    <mergeCell ref="E138:H138"/>
    <mergeCell ref="E144:H144"/>
    <mergeCell ref="E145:H145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77" max="16383" man="1"/>
    <brk id="117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E1:H250"/>
  <sheetViews>
    <sheetView showGridLines="0" topLeftCell="A33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77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620064000</v>
      </c>
      <c r="G5" s="8">
        <v>655524000</v>
      </c>
      <c r="H5" s="8">
        <v>691916000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249630000</v>
      </c>
      <c r="G7" s="9">
        <f>SUM(G8:G19)</f>
        <v>262403000</v>
      </c>
      <c r="H7" s="9">
        <f>SUM(H8:H19)</f>
        <v>286070000</v>
      </c>
    </row>
    <row r="8" spans="5:8" ht="13.8" x14ac:dyDescent="0.3">
      <c r="E8" s="10" t="s">
        <v>11</v>
      </c>
      <c r="F8" s="11">
        <v>246685000</v>
      </c>
      <c r="G8" s="11">
        <v>259326000</v>
      </c>
      <c r="H8" s="11">
        <v>282852000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2945000</v>
      </c>
      <c r="G13" s="12">
        <v>3077000</v>
      </c>
      <c r="H13" s="12">
        <v>3218000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7770000</v>
      </c>
      <c r="G20" s="8">
        <f>SUM(G21:G29)</f>
        <v>3500000</v>
      </c>
      <c r="H20" s="8">
        <f>SUM(H21:H29)</f>
        <v>3500000</v>
      </c>
    </row>
    <row r="21" spans="5:8" ht="13.8" x14ac:dyDescent="0.3">
      <c r="E21" s="10" t="s">
        <v>24</v>
      </c>
      <c r="F21" s="12">
        <v>3500000</v>
      </c>
      <c r="G21" s="12">
        <v>3500000</v>
      </c>
      <c r="H21" s="12">
        <v>3500000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4270000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877464000</v>
      </c>
      <c r="G30" s="15">
        <f>+G5+G6+G7+G20</f>
        <v>921427000</v>
      </c>
      <c r="H30" s="15">
        <f>+H5+H6+H7+H20</f>
        <v>981486000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200000000</v>
      </c>
      <c r="G32" s="8">
        <f>SUM(G33:G38)</f>
        <v>235331000</v>
      </c>
      <c r="H32" s="8">
        <f>SUM(H33:H38)</f>
        <v>457655000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>
        <v>200000000</v>
      </c>
      <c r="G37" s="11">
        <v>235331000</v>
      </c>
      <c r="H37" s="11">
        <v>457655000</v>
      </c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1175000</v>
      </c>
      <c r="G39" s="8">
        <f>SUM(G40:G40)</f>
        <v>1457000</v>
      </c>
      <c r="H39" s="8">
        <f>SUM(H40:H40)</f>
        <v>2406000</v>
      </c>
    </row>
    <row r="40" spans="5:8" ht="13.8" x14ac:dyDescent="0.3">
      <c r="E40" s="10" t="s">
        <v>25</v>
      </c>
      <c r="F40" s="12">
        <v>1175000</v>
      </c>
      <c r="G40" s="12">
        <v>1457000</v>
      </c>
      <c r="H40" s="12">
        <v>2406000</v>
      </c>
    </row>
    <row r="41" spans="5:8" ht="13.8" x14ac:dyDescent="0.25">
      <c r="E41" s="17" t="s">
        <v>39</v>
      </c>
      <c r="F41" s="18">
        <f>+F32+F39</f>
        <v>201175000</v>
      </c>
      <c r="G41" s="18">
        <f>+G32+G39</f>
        <v>236788000</v>
      </c>
      <c r="H41" s="18">
        <f>+H32+H39</f>
        <v>460061000</v>
      </c>
    </row>
    <row r="42" spans="5:8" ht="13.8" x14ac:dyDescent="0.25">
      <c r="E42" s="17" t="s">
        <v>40</v>
      </c>
      <c r="F42" s="18">
        <f>+F30+F41</f>
        <v>1078639000</v>
      </c>
      <c r="G42" s="18">
        <f>+G30+G41</f>
        <v>1158215000</v>
      </c>
      <c r="H42" s="18">
        <f>+H30+H41</f>
        <v>1441547000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0</v>
      </c>
      <c r="G45" s="9">
        <f t="shared" ref="G45:H45" si="0">SUM(G47+G63+G69)</f>
        <v>0</v>
      </c>
      <c r="H45" s="9">
        <f t="shared" si="0"/>
        <v>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0</v>
      </c>
      <c r="G69" s="8">
        <f>SUM(G70:G75)</f>
        <v>0</v>
      </c>
      <c r="H69" s="8">
        <f t="shared" ref="H69" si="3">SUM(H70:H75)</f>
        <v>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0</v>
      </c>
      <c r="G118" s="15">
        <f>SUM(G45)</f>
        <v>0</v>
      </c>
      <c r="H118" s="15">
        <f>SUM(H45)</f>
        <v>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78</v>
      </c>
      <c r="F123" s="34">
        <v>83754000</v>
      </c>
      <c r="G123" s="34">
        <v>90943000</v>
      </c>
      <c r="H123" s="34">
        <v>98789000</v>
      </c>
    </row>
    <row r="124" spans="5:8" x14ac:dyDescent="0.25">
      <c r="E124" s="2" t="s">
        <v>79</v>
      </c>
      <c r="F124" s="34">
        <v>86221000</v>
      </c>
      <c r="G124" s="34">
        <v>93622000</v>
      </c>
      <c r="H124" s="34">
        <v>101699000</v>
      </c>
    </row>
    <row r="125" spans="5:8" x14ac:dyDescent="0.25">
      <c r="E125" s="2" t="s">
        <v>80</v>
      </c>
      <c r="F125" s="34">
        <v>80424000</v>
      </c>
      <c r="G125" s="34">
        <v>87327000</v>
      </c>
      <c r="H125" s="34">
        <v>94861000</v>
      </c>
    </row>
    <row r="126" spans="5:8" x14ac:dyDescent="0.25">
      <c r="E126" s="2" t="s">
        <v>81</v>
      </c>
      <c r="F126" s="34">
        <v>48710000</v>
      </c>
      <c r="G126" s="34">
        <v>52891000</v>
      </c>
      <c r="H126" s="34">
        <v>57455000</v>
      </c>
    </row>
    <row r="127" spans="5:8" x14ac:dyDescent="0.25">
      <c r="E127" s="46" t="s">
        <v>42</v>
      </c>
      <c r="F127" s="45"/>
      <c r="G127" s="45"/>
      <c r="H127" s="45"/>
    </row>
    <row r="128" spans="5:8" x14ac:dyDescent="0.25">
      <c r="E128" s="44" t="s">
        <v>49</v>
      </c>
      <c r="F128" s="45"/>
      <c r="G128" s="45"/>
      <c r="H128" s="45"/>
    </row>
    <row r="129" spans="5:8" x14ac:dyDescent="0.25">
      <c r="E129" s="2" t="s">
        <v>78</v>
      </c>
      <c r="F129" s="34">
        <v>54525000</v>
      </c>
      <c r="G129" s="34">
        <v>57087000</v>
      </c>
      <c r="H129" s="34">
        <v>59713000</v>
      </c>
    </row>
    <row r="130" spans="5:8" x14ac:dyDescent="0.25">
      <c r="E130" s="2" t="s">
        <v>79</v>
      </c>
      <c r="F130" s="34">
        <v>56131000</v>
      </c>
      <c r="G130" s="34">
        <v>58769000</v>
      </c>
      <c r="H130" s="34">
        <v>61472000</v>
      </c>
    </row>
    <row r="131" spans="5:8" x14ac:dyDescent="0.25">
      <c r="E131" s="2" t="s">
        <v>80</v>
      </c>
      <c r="F131" s="34">
        <v>52357000</v>
      </c>
      <c r="G131" s="34">
        <v>54818000</v>
      </c>
      <c r="H131" s="34">
        <v>57339000</v>
      </c>
    </row>
    <row r="132" spans="5:8" x14ac:dyDescent="0.25">
      <c r="E132" s="2" t="s">
        <v>81</v>
      </c>
      <c r="F132" s="34">
        <v>31711000</v>
      </c>
      <c r="G132" s="34">
        <v>33201000</v>
      </c>
      <c r="H132" s="34">
        <v>34729000</v>
      </c>
    </row>
    <row r="133" spans="5:8" x14ac:dyDescent="0.25">
      <c r="E133" s="46" t="s">
        <v>42</v>
      </c>
      <c r="F133" s="45"/>
      <c r="G133" s="45"/>
      <c r="H133" s="45"/>
    </row>
    <row r="134" spans="5:8" x14ac:dyDescent="0.25">
      <c r="E134" s="46" t="s">
        <v>42</v>
      </c>
      <c r="F134" s="45"/>
      <c r="G134" s="45"/>
      <c r="H134" s="45"/>
    </row>
    <row r="135" spans="5:8" x14ac:dyDescent="0.25">
      <c r="E135" s="44" t="s">
        <v>50</v>
      </c>
      <c r="F135" s="45"/>
      <c r="G135" s="45"/>
      <c r="H135" s="45"/>
    </row>
    <row r="136" spans="5:8" x14ac:dyDescent="0.25">
      <c r="E136" s="46" t="s">
        <v>42</v>
      </c>
      <c r="F136" s="45"/>
      <c r="G136" s="45"/>
      <c r="H136" s="45"/>
    </row>
    <row r="137" spans="5:8" x14ac:dyDescent="0.25">
      <c r="E137" s="2" t="s">
        <v>78</v>
      </c>
      <c r="F137" s="34">
        <v>67804000</v>
      </c>
      <c r="G137" s="34">
        <v>71350000</v>
      </c>
      <c r="H137" s="34">
        <v>77951000</v>
      </c>
    </row>
    <row r="138" spans="5:8" x14ac:dyDescent="0.25">
      <c r="E138" s="2" t="s">
        <v>79</v>
      </c>
      <c r="F138" s="34">
        <v>81239000</v>
      </c>
      <c r="G138" s="34">
        <v>85488000</v>
      </c>
      <c r="H138" s="34">
        <v>93396000</v>
      </c>
    </row>
    <row r="139" spans="5:8" x14ac:dyDescent="0.25">
      <c r="E139" s="2" t="s">
        <v>80</v>
      </c>
      <c r="F139" s="34">
        <v>61203000</v>
      </c>
      <c r="G139" s="34">
        <v>64404000</v>
      </c>
      <c r="H139" s="34">
        <v>70361000</v>
      </c>
    </row>
    <row r="140" spans="5:8" x14ac:dyDescent="0.25">
      <c r="E140" s="2" t="s">
        <v>81</v>
      </c>
      <c r="F140" s="34">
        <v>31439000</v>
      </c>
      <c r="G140" s="34">
        <v>33083000</v>
      </c>
      <c r="H140" s="34">
        <v>36144000</v>
      </c>
    </row>
    <row r="141" spans="5:8" x14ac:dyDescent="0.25">
      <c r="E141" s="46" t="s">
        <v>42</v>
      </c>
      <c r="F141" s="45"/>
      <c r="G141" s="45"/>
      <c r="H141" s="45"/>
    </row>
    <row r="142" spans="5:8" x14ac:dyDescent="0.25">
      <c r="E142" s="46" t="s">
        <v>42</v>
      </c>
      <c r="F142" s="45"/>
      <c r="G142" s="45"/>
      <c r="H142" s="45"/>
    </row>
    <row r="143" spans="5:8" x14ac:dyDescent="0.25">
      <c r="E143" s="44" t="s">
        <v>82</v>
      </c>
      <c r="F143" s="45"/>
      <c r="G143" s="45"/>
      <c r="H143" s="45"/>
    </row>
    <row r="144" spans="5:8" x14ac:dyDescent="0.25">
      <c r="E144" s="46" t="s">
        <v>42</v>
      </c>
      <c r="F144" s="45"/>
      <c r="G144" s="45"/>
      <c r="H144" s="45"/>
    </row>
    <row r="145" spans="5:8" x14ac:dyDescent="0.25">
      <c r="E145" s="2" t="s">
        <v>78</v>
      </c>
      <c r="F145" s="34">
        <v>50000000</v>
      </c>
      <c r="G145" s="34">
        <v>66050000</v>
      </c>
      <c r="H145" s="34">
        <v>125000000</v>
      </c>
    </row>
    <row r="146" spans="5:8" x14ac:dyDescent="0.25">
      <c r="E146" s="2" t="s">
        <v>79</v>
      </c>
      <c r="F146" s="34">
        <v>50000000</v>
      </c>
      <c r="G146" s="34">
        <v>57331000</v>
      </c>
      <c r="H146" s="34">
        <v>95458000</v>
      </c>
    </row>
    <row r="147" spans="5:8" x14ac:dyDescent="0.25">
      <c r="E147" s="2" t="s">
        <v>80</v>
      </c>
      <c r="F147" s="34">
        <v>50000000</v>
      </c>
      <c r="G147" s="34">
        <v>44400000</v>
      </c>
      <c r="H147" s="34">
        <v>96218000</v>
      </c>
    </row>
    <row r="148" spans="5:8" x14ac:dyDescent="0.25">
      <c r="E148" s="2" t="s">
        <v>81</v>
      </c>
      <c r="F148" s="34">
        <v>50000000</v>
      </c>
      <c r="G148" s="34">
        <v>67550000</v>
      </c>
      <c r="H148" s="34">
        <v>140979000</v>
      </c>
    </row>
    <row r="149" spans="5:8" x14ac:dyDescent="0.25">
      <c r="F149" s="19"/>
      <c r="G149" s="19"/>
      <c r="H149" s="19"/>
    </row>
    <row r="150" spans="5:8" x14ac:dyDescent="0.25">
      <c r="F150" s="19"/>
      <c r="G150" s="19"/>
      <c r="H150" s="19"/>
    </row>
    <row r="151" spans="5:8" x14ac:dyDescent="0.25">
      <c r="F151" s="19"/>
      <c r="G151" s="19"/>
      <c r="H151" s="19"/>
    </row>
    <row r="152" spans="5:8" x14ac:dyDescent="0.25">
      <c r="F152" s="19"/>
      <c r="G152" s="19"/>
      <c r="H152" s="19"/>
    </row>
    <row r="153" spans="5:8" x14ac:dyDescent="0.25">
      <c r="F153" s="19"/>
      <c r="G153" s="19"/>
      <c r="H153" s="19"/>
    </row>
    <row r="154" spans="5:8" x14ac:dyDescent="0.25">
      <c r="F154" s="19"/>
      <c r="G154" s="19"/>
      <c r="H154" s="19"/>
    </row>
    <row r="155" spans="5:8" x14ac:dyDescent="0.25">
      <c r="F155" s="19"/>
      <c r="G155" s="19"/>
      <c r="H155" s="19"/>
    </row>
    <row r="156" spans="5:8" x14ac:dyDescent="0.25">
      <c r="F156" s="19"/>
      <c r="G156" s="19"/>
      <c r="H156" s="19"/>
    </row>
    <row r="157" spans="5:8" x14ac:dyDescent="0.25">
      <c r="F157" s="19"/>
      <c r="G157" s="19"/>
      <c r="H157" s="19"/>
    </row>
    <row r="158" spans="5:8" x14ac:dyDescent="0.25">
      <c r="F158" s="19"/>
      <c r="G158" s="19"/>
      <c r="H158" s="19"/>
    </row>
    <row r="159" spans="5:8" x14ac:dyDescent="0.25">
      <c r="F159" s="19"/>
      <c r="G159" s="19"/>
      <c r="H159" s="19"/>
    </row>
    <row r="160" spans="5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7:H127"/>
    <mergeCell ref="E128:H128"/>
    <mergeCell ref="E133:H133"/>
    <mergeCell ref="E143:H143"/>
    <mergeCell ref="E144:H144"/>
    <mergeCell ref="E134:H134"/>
    <mergeCell ref="E135:H135"/>
    <mergeCell ref="E136:H136"/>
    <mergeCell ref="E141:H141"/>
    <mergeCell ref="E142:H14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73" max="16383" man="1"/>
    <brk id="117" max="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E1:H250"/>
  <sheetViews>
    <sheetView showGridLines="0" topLeftCell="A35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83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720633000</v>
      </c>
      <c r="G5" s="8">
        <v>758615000</v>
      </c>
      <c r="H5" s="8">
        <v>799910000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514077000</v>
      </c>
      <c r="G7" s="9">
        <f>SUM(G8:G19)</f>
        <v>517833000</v>
      </c>
      <c r="H7" s="9">
        <f>SUM(H8:H19)</f>
        <v>551609000</v>
      </c>
    </row>
    <row r="8" spans="5:8" ht="13.8" x14ac:dyDescent="0.3">
      <c r="E8" s="10" t="s">
        <v>11</v>
      </c>
      <c r="F8" s="11">
        <v>196496000</v>
      </c>
      <c r="G8" s="11">
        <v>206512000</v>
      </c>
      <c r="H8" s="11">
        <v>225153000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2837000</v>
      </c>
      <c r="G13" s="12">
        <v>2965000</v>
      </c>
      <c r="H13" s="12">
        <v>3100000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>
        <v>214744000</v>
      </c>
      <c r="G15" s="11">
        <v>208356000</v>
      </c>
      <c r="H15" s="11">
        <v>208356000</v>
      </c>
    </row>
    <row r="16" spans="5:8" ht="13.8" x14ac:dyDescent="0.3">
      <c r="E16" s="10" t="s">
        <v>19</v>
      </c>
      <c r="F16" s="11">
        <v>100000000</v>
      </c>
      <c r="G16" s="11">
        <v>100000000</v>
      </c>
      <c r="H16" s="11">
        <v>115000000</v>
      </c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5240000</v>
      </c>
      <c r="G20" s="8">
        <f>SUM(G21:G29)</f>
        <v>1300000</v>
      </c>
      <c r="H20" s="8">
        <f>SUM(H21:H29)</f>
        <v>1400000</v>
      </c>
    </row>
    <row r="21" spans="5:8" ht="13.8" x14ac:dyDescent="0.3">
      <c r="E21" s="10" t="s">
        <v>24</v>
      </c>
      <c r="F21" s="12">
        <v>1200000</v>
      </c>
      <c r="G21" s="12">
        <v>1300000</v>
      </c>
      <c r="H21" s="12">
        <v>1400000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4040000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1239950000</v>
      </c>
      <c r="G30" s="15">
        <f>+G5+G6+G7+G20</f>
        <v>1277748000</v>
      </c>
      <c r="H30" s="15">
        <f>+H5+H6+H7+H20</f>
        <v>1352919000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2546000</v>
      </c>
      <c r="G39" s="8">
        <f>SUM(G40:G40)</f>
        <v>1457000</v>
      </c>
      <c r="H39" s="8">
        <f>SUM(H40:H40)</f>
        <v>2406000</v>
      </c>
    </row>
    <row r="40" spans="5:8" ht="13.8" x14ac:dyDescent="0.3">
      <c r="E40" s="10" t="s">
        <v>25</v>
      </c>
      <c r="F40" s="12">
        <v>2546000</v>
      </c>
      <c r="G40" s="12">
        <v>1457000</v>
      </c>
      <c r="H40" s="12">
        <v>2406000</v>
      </c>
    </row>
    <row r="41" spans="5:8" ht="13.8" x14ac:dyDescent="0.25">
      <c r="E41" s="17" t="s">
        <v>39</v>
      </c>
      <c r="F41" s="18">
        <f>+F32+F39</f>
        <v>2546000</v>
      </c>
      <c r="G41" s="18">
        <f>+G32+G39</f>
        <v>1457000</v>
      </c>
      <c r="H41" s="18">
        <f>+H32+H39</f>
        <v>2406000</v>
      </c>
    </row>
    <row r="42" spans="5:8" ht="13.8" x14ac:dyDescent="0.25">
      <c r="E42" s="17" t="s">
        <v>40</v>
      </c>
      <c r="F42" s="18">
        <f>+F30+F41</f>
        <v>1242496000</v>
      </c>
      <c r="G42" s="18">
        <f>+G30+G41</f>
        <v>1279205000</v>
      </c>
      <c r="H42" s="18">
        <f>+H30+H41</f>
        <v>1355325000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0</v>
      </c>
      <c r="G45" s="9">
        <f t="shared" ref="G45:H45" si="0">SUM(G47+G63+G69)</f>
        <v>0</v>
      </c>
      <c r="H45" s="9">
        <f t="shared" si="0"/>
        <v>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0</v>
      </c>
      <c r="G69" s="8">
        <f>SUM(G70:G75)</f>
        <v>0</v>
      </c>
      <c r="H69" s="8">
        <f t="shared" ref="H69" si="3">SUM(H70:H75)</f>
        <v>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0</v>
      </c>
      <c r="G118" s="15">
        <f>SUM(G45)</f>
        <v>0</v>
      </c>
      <c r="H118" s="15">
        <f>SUM(H45)</f>
        <v>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84</v>
      </c>
      <c r="F123" s="34">
        <v>57532000</v>
      </c>
      <c r="G123" s="34">
        <v>62471000</v>
      </c>
      <c r="H123" s="34">
        <v>67860000</v>
      </c>
    </row>
    <row r="124" spans="5:8" x14ac:dyDescent="0.25">
      <c r="E124" s="2" t="s">
        <v>85</v>
      </c>
      <c r="F124" s="34">
        <v>83560000</v>
      </c>
      <c r="G124" s="34">
        <v>90732000</v>
      </c>
      <c r="H124" s="34">
        <v>98560000</v>
      </c>
    </row>
    <row r="125" spans="5:8" x14ac:dyDescent="0.25">
      <c r="E125" s="2" t="s">
        <v>86</v>
      </c>
      <c r="F125" s="34">
        <v>27324000</v>
      </c>
      <c r="G125" s="34">
        <v>29669000</v>
      </c>
      <c r="H125" s="34">
        <v>32229000</v>
      </c>
    </row>
    <row r="126" spans="5:8" x14ac:dyDescent="0.25">
      <c r="E126" s="2" t="s">
        <v>87</v>
      </c>
      <c r="F126" s="34">
        <v>36138000</v>
      </c>
      <c r="G126" s="34">
        <v>39240000</v>
      </c>
      <c r="H126" s="34">
        <v>42626000</v>
      </c>
    </row>
    <row r="127" spans="5:8" x14ac:dyDescent="0.25">
      <c r="E127" s="46" t="s">
        <v>42</v>
      </c>
      <c r="F127" s="45"/>
      <c r="G127" s="45"/>
      <c r="H127" s="45"/>
    </row>
    <row r="128" spans="5:8" x14ac:dyDescent="0.25">
      <c r="E128" s="44" t="s">
        <v>49</v>
      </c>
      <c r="F128" s="45"/>
      <c r="G128" s="45"/>
      <c r="H128" s="45"/>
    </row>
    <row r="129" spans="5:8" x14ac:dyDescent="0.25">
      <c r="E129" s="2" t="s">
        <v>84</v>
      </c>
      <c r="F129" s="34">
        <v>37454000</v>
      </c>
      <c r="G129" s="34">
        <v>39215000</v>
      </c>
      <c r="H129" s="34">
        <v>41018000</v>
      </c>
    </row>
    <row r="130" spans="5:8" x14ac:dyDescent="0.25">
      <c r="E130" s="2" t="s">
        <v>85</v>
      </c>
      <c r="F130" s="34">
        <v>54398000</v>
      </c>
      <c r="G130" s="34">
        <v>56955000</v>
      </c>
      <c r="H130" s="34">
        <v>59575000</v>
      </c>
    </row>
    <row r="131" spans="5:8" x14ac:dyDescent="0.25">
      <c r="E131" s="2" t="s">
        <v>86</v>
      </c>
      <c r="F131" s="34">
        <v>17788000</v>
      </c>
      <c r="G131" s="34">
        <v>18624000</v>
      </c>
      <c r="H131" s="34">
        <v>19481000</v>
      </c>
    </row>
    <row r="132" spans="5:8" x14ac:dyDescent="0.25">
      <c r="E132" s="2" t="s">
        <v>87</v>
      </c>
      <c r="F132" s="34">
        <v>23526000</v>
      </c>
      <c r="G132" s="34">
        <v>24632000</v>
      </c>
      <c r="H132" s="34">
        <v>25765000</v>
      </c>
    </row>
    <row r="133" spans="5:8" x14ac:dyDescent="0.25">
      <c r="E133" s="46" t="s">
        <v>42</v>
      </c>
      <c r="F133" s="45"/>
      <c r="G133" s="45"/>
      <c r="H133" s="45"/>
    </row>
    <row r="134" spans="5:8" x14ac:dyDescent="0.25">
      <c r="E134" s="46" t="s">
        <v>42</v>
      </c>
      <c r="F134" s="45"/>
      <c r="G134" s="45"/>
      <c r="H134" s="45"/>
    </row>
    <row r="135" spans="5:8" x14ac:dyDescent="0.25">
      <c r="E135" s="44" t="s">
        <v>50</v>
      </c>
      <c r="F135" s="45"/>
      <c r="G135" s="45"/>
      <c r="H135" s="45"/>
    </row>
    <row r="136" spans="5:8" x14ac:dyDescent="0.25">
      <c r="E136" s="46" t="s">
        <v>42</v>
      </c>
      <c r="F136" s="45"/>
      <c r="G136" s="45"/>
      <c r="H136" s="45"/>
    </row>
    <row r="137" spans="5:8" x14ac:dyDescent="0.25">
      <c r="E137" s="2" t="s">
        <v>84</v>
      </c>
      <c r="F137" s="34">
        <v>36683000</v>
      </c>
      <c r="G137" s="34">
        <v>38602000</v>
      </c>
      <c r="H137" s="34">
        <v>42173000</v>
      </c>
    </row>
    <row r="138" spans="5:8" x14ac:dyDescent="0.25">
      <c r="E138" s="2" t="s">
        <v>85</v>
      </c>
      <c r="F138" s="34">
        <v>83352000</v>
      </c>
      <c r="G138" s="34">
        <v>87712000</v>
      </c>
      <c r="H138" s="34">
        <v>95825000</v>
      </c>
    </row>
    <row r="139" spans="5:8" x14ac:dyDescent="0.25">
      <c r="E139" s="2" t="s">
        <v>86</v>
      </c>
      <c r="F139" s="34">
        <v>31909000</v>
      </c>
      <c r="G139" s="34">
        <v>33578000</v>
      </c>
      <c r="H139" s="34">
        <v>36684000</v>
      </c>
    </row>
    <row r="140" spans="5:8" x14ac:dyDescent="0.25">
      <c r="E140" s="2" t="s">
        <v>87</v>
      </c>
      <c r="F140" s="34">
        <v>39552000</v>
      </c>
      <c r="G140" s="34">
        <v>41621000</v>
      </c>
      <c r="H140" s="34">
        <v>45471000</v>
      </c>
    </row>
    <row r="141" spans="5:8" x14ac:dyDescent="0.25">
      <c r="E141" s="46" t="s">
        <v>42</v>
      </c>
      <c r="F141" s="45"/>
      <c r="G141" s="45"/>
      <c r="H141" s="45"/>
    </row>
    <row r="142" spans="5:8" x14ac:dyDescent="0.25">
      <c r="E142" s="46" t="s">
        <v>42</v>
      </c>
      <c r="F142" s="45"/>
      <c r="G142" s="45"/>
      <c r="H142" s="45"/>
    </row>
    <row r="143" spans="5:8" x14ac:dyDescent="0.25">
      <c r="E143" s="44" t="s">
        <v>51</v>
      </c>
      <c r="F143" s="45"/>
      <c r="G143" s="45"/>
      <c r="H143" s="45"/>
    </row>
    <row r="144" spans="5:8" x14ac:dyDescent="0.25">
      <c r="E144" s="46" t="s">
        <v>42</v>
      </c>
      <c r="F144" s="45"/>
      <c r="G144" s="45"/>
      <c r="H144" s="45"/>
    </row>
    <row r="145" spans="5:8" x14ac:dyDescent="0.25">
      <c r="E145" s="2" t="s">
        <v>84</v>
      </c>
      <c r="F145" s="34">
        <v>25000000</v>
      </c>
      <c r="G145" s="34">
        <v>55000000</v>
      </c>
      <c r="H145" s="34">
        <v>29000000</v>
      </c>
    </row>
    <row r="146" spans="5:8" x14ac:dyDescent="0.25">
      <c r="E146" s="2" t="s">
        <v>85</v>
      </c>
      <c r="F146" s="34">
        <v>25000000</v>
      </c>
      <c r="G146" s="34">
        <v>17000000</v>
      </c>
      <c r="H146" s="34">
        <v>29000000</v>
      </c>
    </row>
    <row r="147" spans="5:8" x14ac:dyDescent="0.25">
      <c r="E147" s="2" t="s">
        <v>86</v>
      </c>
      <c r="F147" s="34">
        <v>25000000</v>
      </c>
      <c r="G147" s="34">
        <v>14000000</v>
      </c>
      <c r="H147" s="34">
        <v>28500000</v>
      </c>
    </row>
    <row r="148" spans="5:8" x14ac:dyDescent="0.25">
      <c r="E148" s="2" t="s">
        <v>87</v>
      </c>
      <c r="F148" s="34">
        <v>25000000</v>
      </c>
      <c r="G148" s="34">
        <v>14000000</v>
      </c>
      <c r="H148" s="34">
        <v>28500000</v>
      </c>
    </row>
    <row r="149" spans="5:8" x14ac:dyDescent="0.25">
      <c r="F149" s="19"/>
      <c r="G149" s="19"/>
      <c r="H149" s="19"/>
    </row>
    <row r="150" spans="5:8" x14ac:dyDescent="0.25">
      <c r="F150" s="19"/>
      <c r="G150" s="19"/>
      <c r="H150" s="19"/>
    </row>
    <row r="151" spans="5:8" x14ac:dyDescent="0.25">
      <c r="F151" s="19"/>
      <c r="G151" s="19"/>
      <c r="H151" s="19"/>
    </row>
    <row r="152" spans="5:8" x14ac:dyDescent="0.25">
      <c r="F152" s="19"/>
      <c r="G152" s="19"/>
      <c r="H152" s="19"/>
    </row>
    <row r="153" spans="5:8" x14ac:dyDescent="0.25">
      <c r="F153" s="19"/>
      <c r="G153" s="19"/>
      <c r="H153" s="19"/>
    </row>
    <row r="154" spans="5:8" x14ac:dyDescent="0.25">
      <c r="F154" s="19"/>
      <c r="G154" s="19"/>
      <c r="H154" s="19"/>
    </row>
    <row r="155" spans="5:8" x14ac:dyDescent="0.25">
      <c r="F155" s="19"/>
      <c r="G155" s="19"/>
      <c r="H155" s="19"/>
    </row>
    <row r="156" spans="5:8" x14ac:dyDescent="0.25">
      <c r="F156" s="19"/>
      <c r="G156" s="19"/>
      <c r="H156" s="19"/>
    </row>
    <row r="157" spans="5:8" x14ac:dyDescent="0.25">
      <c r="F157" s="19"/>
      <c r="G157" s="19"/>
      <c r="H157" s="19"/>
    </row>
    <row r="158" spans="5:8" x14ac:dyDescent="0.25">
      <c r="F158" s="19"/>
      <c r="G158" s="19"/>
      <c r="H158" s="19"/>
    </row>
    <row r="159" spans="5:8" x14ac:dyDescent="0.25">
      <c r="F159" s="19"/>
      <c r="G159" s="19"/>
      <c r="H159" s="19"/>
    </row>
    <row r="160" spans="5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7:H127"/>
    <mergeCell ref="E128:H128"/>
    <mergeCell ref="E133:H133"/>
    <mergeCell ref="E143:H143"/>
    <mergeCell ref="E144:H144"/>
    <mergeCell ref="E134:H134"/>
    <mergeCell ref="E135:H135"/>
    <mergeCell ref="E136:H136"/>
    <mergeCell ref="E141:H141"/>
    <mergeCell ref="E142:H14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73" max="16383" man="1"/>
    <brk id="117" max="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E1:H250"/>
  <sheetViews>
    <sheetView showGridLines="0" topLeftCell="A40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88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788188000</v>
      </c>
      <c r="G5" s="8">
        <v>834819000</v>
      </c>
      <c r="H5" s="8">
        <v>883739000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324099000</v>
      </c>
      <c r="G7" s="9">
        <f>SUM(G8:G19)</f>
        <v>335539000</v>
      </c>
      <c r="H7" s="9">
        <f>SUM(H8:H19)</f>
        <v>371741000</v>
      </c>
    </row>
    <row r="8" spans="5:8" ht="13.8" x14ac:dyDescent="0.3">
      <c r="E8" s="10" t="s">
        <v>11</v>
      </c>
      <c r="F8" s="11">
        <v>221550000</v>
      </c>
      <c r="G8" s="11">
        <v>232876000</v>
      </c>
      <c r="H8" s="11">
        <v>253956000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2549000</v>
      </c>
      <c r="G13" s="12">
        <v>2663000</v>
      </c>
      <c r="H13" s="12">
        <v>2785000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100000000</v>
      </c>
      <c r="G16" s="11">
        <v>100000000</v>
      </c>
      <c r="H16" s="11">
        <v>115000000</v>
      </c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4071000</v>
      </c>
      <c r="G20" s="8">
        <f>SUM(G21:G29)</f>
        <v>1100000</v>
      </c>
      <c r="H20" s="8">
        <f>SUM(H21:H29)</f>
        <v>1200000</v>
      </c>
    </row>
    <row r="21" spans="5:8" ht="13.8" x14ac:dyDescent="0.3">
      <c r="E21" s="10" t="s">
        <v>24</v>
      </c>
      <c r="F21" s="12">
        <v>1000000</v>
      </c>
      <c r="G21" s="12">
        <v>1100000</v>
      </c>
      <c r="H21" s="12">
        <v>1200000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3071000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1116358000</v>
      </c>
      <c r="G30" s="15">
        <f>+G5+G6+G7+G20</f>
        <v>1171458000</v>
      </c>
      <c r="H30" s="15">
        <f>+H5+H6+H7+H20</f>
        <v>1256680000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2877000</v>
      </c>
      <c r="G39" s="8">
        <f>SUM(G40:G40)</f>
        <v>1457000</v>
      </c>
      <c r="H39" s="8">
        <f>SUM(H40:H40)</f>
        <v>2406000</v>
      </c>
    </row>
    <row r="40" spans="5:8" ht="13.8" x14ac:dyDescent="0.3">
      <c r="E40" s="10" t="s">
        <v>25</v>
      </c>
      <c r="F40" s="12">
        <v>2877000</v>
      </c>
      <c r="G40" s="12">
        <v>1457000</v>
      </c>
      <c r="H40" s="12">
        <v>2406000</v>
      </c>
    </row>
    <row r="41" spans="5:8" ht="13.8" x14ac:dyDescent="0.25">
      <c r="E41" s="17" t="s">
        <v>39</v>
      </c>
      <c r="F41" s="18">
        <f>+F32+F39</f>
        <v>2877000</v>
      </c>
      <c r="G41" s="18">
        <f>+G32+G39</f>
        <v>1457000</v>
      </c>
      <c r="H41" s="18">
        <f>+H32+H39</f>
        <v>2406000</v>
      </c>
    </row>
    <row r="42" spans="5:8" ht="13.8" x14ac:dyDescent="0.25">
      <c r="E42" s="17" t="s">
        <v>40</v>
      </c>
      <c r="F42" s="18">
        <f>+F30+F41</f>
        <v>1119235000</v>
      </c>
      <c r="G42" s="18">
        <f>+G30+G41</f>
        <v>1172915000</v>
      </c>
      <c r="H42" s="18">
        <f>+H30+H41</f>
        <v>1259086000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500000</v>
      </c>
      <c r="G45" s="9">
        <f t="shared" ref="G45:H45" si="0">SUM(G47+G63+G69)</f>
        <v>500000</v>
      </c>
      <c r="H45" s="9">
        <f t="shared" si="0"/>
        <v>500000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500000</v>
      </c>
      <c r="G47" s="8">
        <f t="shared" ref="G47:H47" si="1">SUM(G48:G61)</f>
        <v>500000</v>
      </c>
      <c r="H47" s="8">
        <f t="shared" si="1"/>
        <v>500000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>
        <v>500000</v>
      </c>
      <c r="G54" s="11">
        <v>500000</v>
      </c>
      <c r="H54" s="26">
        <v>500000</v>
      </c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0</v>
      </c>
      <c r="G69" s="8">
        <f>SUM(G70:G75)</f>
        <v>0</v>
      </c>
      <c r="H69" s="8">
        <f t="shared" ref="H69" si="3">SUM(H70:H75)</f>
        <v>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500000</v>
      </c>
      <c r="G118" s="15">
        <f>SUM(G45)</f>
        <v>500000</v>
      </c>
      <c r="H118" s="15">
        <f>SUM(H45)</f>
        <v>500000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89</v>
      </c>
      <c r="F123" s="34">
        <v>91387000</v>
      </c>
      <c r="G123" s="34">
        <v>99232000</v>
      </c>
      <c r="H123" s="34">
        <v>107793000</v>
      </c>
    </row>
    <row r="124" spans="5:8" x14ac:dyDescent="0.25">
      <c r="E124" s="2" t="s">
        <v>90</v>
      </c>
      <c r="F124" s="34">
        <v>174326000</v>
      </c>
      <c r="G124" s="34">
        <v>189290000</v>
      </c>
      <c r="H124" s="34">
        <v>205622000</v>
      </c>
    </row>
    <row r="125" spans="5:8" x14ac:dyDescent="0.25">
      <c r="E125" s="2" t="s">
        <v>91</v>
      </c>
      <c r="F125" s="34">
        <v>66165000</v>
      </c>
      <c r="G125" s="34">
        <v>71845000</v>
      </c>
      <c r="H125" s="34">
        <v>78043000</v>
      </c>
    </row>
    <row r="126" spans="5:8" x14ac:dyDescent="0.25">
      <c r="E126" s="2" t="s">
        <v>92</v>
      </c>
      <c r="F126" s="34">
        <v>36948000</v>
      </c>
      <c r="G126" s="34">
        <v>40119000</v>
      </c>
      <c r="H126" s="34">
        <v>43580000</v>
      </c>
    </row>
    <row r="127" spans="5:8" x14ac:dyDescent="0.25">
      <c r="E127" s="46" t="s">
        <v>42</v>
      </c>
      <c r="F127" s="45"/>
      <c r="G127" s="45"/>
      <c r="H127" s="45"/>
    </row>
    <row r="128" spans="5:8" x14ac:dyDescent="0.25">
      <c r="E128" s="44" t="s">
        <v>49</v>
      </c>
      <c r="F128" s="45"/>
      <c r="G128" s="45"/>
      <c r="H128" s="45"/>
    </row>
    <row r="129" spans="5:8" x14ac:dyDescent="0.25">
      <c r="E129" s="2" t="s">
        <v>89</v>
      </c>
      <c r="F129" s="34">
        <v>59494000</v>
      </c>
      <c r="G129" s="34">
        <v>62291000</v>
      </c>
      <c r="H129" s="34">
        <v>65156000</v>
      </c>
    </row>
    <row r="130" spans="5:8" x14ac:dyDescent="0.25">
      <c r="E130" s="2" t="s">
        <v>90</v>
      </c>
      <c r="F130" s="34">
        <v>113489000</v>
      </c>
      <c r="G130" s="34">
        <v>118823000</v>
      </c>
      <c r="H130" s="34">
        <v>124289000</v>
      </c>
    </row>
    <row r="131" spans="5:8" x14ac:dyDescent="0.25">
      <c r="E131" s="2" t="s">
        <v>91</v>
      </c>
      <c r="F131" s="34">
        <v>43075000</v>
      </c>
      <c r="G131" s="34">
        <v>45099000</v>
      </c>
      <c r="H131" s="34">
        <v>47174000</v>
      </c>
    </row>
    <row r="132" spans="5:8" x14ac:dyDescent="0.25">
      <c r="E132" s="2" t="s">
        <v>92</v>
      </c>
      <c r="F132" s="34">
        <v>24053000</v>
      </c>
      <c r="G132" s="34">
        <v>25184000</v>
      </c>
      <c r="H132" s="34">
        <v>26342000</v>
      </c>
    </row>
    <row r="133" spans="5:8" x14ac:dyDescent="0.25">
      <c r="E133" s="46" t="s">
        <v>42</v>
      </c>
      <c r="F133" s="45"/>
      <c r="G133" s="45"/>
      <c r="H133" s="45"/>
    </row>
    <row r="134" spans="5:8" x14ac:dyDescent="0.25">
      <c r="E134" s="46" t="s">
        <v>42</v>
      </c>
      <c r="F134" s="45"/>
      <c r="G134" s="45"/>
      <c r="H134" s="45"/>
    </row>
    <row r="135" spans="5:8" x14ac:dyDescent="0.25">
      <c r="E135" s="44" t="s">
        <v>50</v>
      </c>
      <c r="F135" s="45"/>
      <c r="G135" s="45"/>
      <c r="H135" s="45"/>
    </row>
    <row r="136" spans="5:8" x14ac:dyDescent="0.25">
      <c r="E136" s="46" t="s">
        <v>42</v>
      </c>
      <c r="F136" s="45"/>
      <c r="G136" s="45"/>
      <c r="H136" s="45"/>
    </row>
    <row r="137" spans="5:8" x14ac:dyDescent="0.25">
      <c r="E137" s="2" t="s">
        <v>89</v>
      </c>
      <c r="F137" s="34">
        <v>47270000</v>
      </c>
      <c r="G137" s="34">
        <v>49742000</v>
      </c>
      <c r="H137" s="34">
        <v>54344000</v>
      </c>
    </row>
    <row r="138" spans="5:8" x14ac:dyDescent="0.25">
      <c r="E138" s="2" t="s">
        <v>90</v>
      </c>
      <c r="F138" s="34">
        <v>71066000</v>
      </c>
      <c r="G138" s="34">
        <v>74783000</v>
      </c>
      <c r="H138" s="34">
        <v>81700000</v>
      </c>
    </row>
    <row r="139" spans="5:8" x14ac:dyDescent="0.25">
      <c r="E139" s="2" t="s">
        <v>91</v>
      </c>
      <c r="F139" s="34">
        <v>49407000</v>
      </c>
      <c r="G139" s="34">
        <v>51992000</v>
      </c>
      <c r="H139" s="34">
        <v>56801000</v>
      </c>
    </row>
    <row r="140" spans="5:8" x14ac:dyDescent="0.25">
      <c r="E140" s="2" t="s">
        <v>92</v>
      </c>
      <c r="F140" s="34">
        <v>48807000</v>
      </c>
      <c r="G140" s="34">
        <v>51360000</v>
      </c>
      <c r="H140" s="34">
        <v>56111000</v>
      </c>
    </row>
    <row r="141" spans="5:8" x14ac:dyDescent="0.25">
      <c r="E141" s="46" t="s">
        <v>42</v>
      </c>
      <c r="F141" s="45"/>
      <c r="G141" s="45"/>
      <c r="H141" s="45"/>
    </row>
    <row r="142" spans="5:8" x14ac:dyDescent="0.25">
      <c r="E142" s="46" t="s">
        <v>42</v>
      </c>
      <c r="F142" s="45"/>
      <c r="G142" s="45"/>
      <c r="H142" s="45"/>
    </row>
    <row r="143" spans="5:8" x14ac:dyDescent="0.25">
      <c r="E143" s="44" t="s">
        <v>51</v>
      </c>
      <c r="F143" s="45"/>
      <c r="G143" s="45"/>
      <c r="H143" s="45"/>
    </row>
    <row r="144" spans="5:8" x14ac:dyDescent="0.25">
      <c r="E144" s="46" t="s">
        <v>42</v>
      </c>
      <c r="F144" s="45"/>
      <c r="G144" s="45"/>
      <c r="H144" s="45"/>
    </row>
    <row r="145" spans="5:8" x14ac:dyDescent="0.25">
      <c r="E145" s="2" t="s">
        <v>89</v>
      </c>
      <c r="F145" s="34">
        <v>25000000</v>
      </c>
      <c r="G145" s="34">
        <v>25000000</v>
      </c>
      <c r="H145" s="34">
        <v>28227000</v>
      </c>
    </row>
    <row r="146" spans="5:8" x14ac:dyDescent="0.25">
      <c r="E146" s="2" t="s">
        <v>90</v>
      </c>
      <c r="F146" s="34">
        <v>25000000</v>
      </c>
      <c r="G146" s="34">
        <v>25000000</v>
      </c>
      <c r="H146" s="34">
        <v>29273000</v>
      </c>
    </row>
    <row r="147" spans="5:8" x14ac:dyDescent="0.25">
      <c r="E147" s="2" t="s">
        <v>91</v>
      </c>
      <c r="F147" s="34">
        <v>25000000</v>
      </c>
      <c r="G147" s="34">
        <v>25000000</v>
      </c>
      <c r="H147" s="34">
        <v>29273000</v>
      </c>
    </row>
    <row r="148" spans="5:8" x14ac:dyDescent="0.25">
      <c r="E148" s="2" t="s">
        <v>92</v>
      </c>
      <c r="F148" s="34">
        <v>25000000</v>
      </c>
      <c r="G148" s="34">
        <v>25000000</v>
      </c>
      <c r="H148" s="34">
        <v>28227000</v>
      </c>
    </row>
    <row r="149" spans="5:8" x14ac:dyDescent="0.25">
      <c r="F149" s="19"/>
      <c r="G149" s="19"/>
      <c r="H149" s="19"/>
    </row>
    <row r="150" spans="5:8" x14ac:dyDescent="0.25">
      <c r="F150" s="19"/>
      <c r="G150" s="19"/>
      <c r="H150" s="19"/>
    </row>
    <row r="151" spans="5:8" x14ac:dyDescent="0.25">
      <c r="F151" s="19"/>
      <c r="G151" s="19"/>
      <c r="H151" s="19"/>
    </row>
    <row r="152" spans="5:8" x14ac:dyDescent="0.25">
      <c r="F152" s="19"/>
      <c r="G152" s="19"/>
      <c r="H152" s="19"/>
    </row>
    <row r="153" spans="5:8" x14ac:dyDescent="0.25">
      <c r="F153" s="19"/>
      <c r="G153" s="19"/>
      <c r="H153" s="19"/>
    </row>
    <row r="154" spans="5:8" x14ac:dyDescent="0.25">
      <c r="F154" s="19"/>
      <c r="G154" s="19"/>
      <c r="H154" s="19"/>
    </row>
    <row r="155" spans="5:8" x14ac:dyDescent="0.25">
      <c r="F155" s="19"/>
      <c r="G155" s="19"/>
      <c r="H155" s="19"/>
    </row>
    <row r="156" spans="5:8" x14ac:dyDescent="0.25">
      <c r="F156" s="19"/>
      <c r="G156" s="19"/>
      <c r="H156" s="19"/>
    </row>
    <row r="157" spans="5:8" x14ac:dyDescent="0.25">
      <c r="F157" s="19"/>
      <c r="G157" s="19"/>
      <c r="H157" s="19"/>
    </row>
    <row r="158" spans="5:8" x14ac:dyDescent="0.25">
      <c r="F158" s="19"/>
      <c r="G158" s="19"/>
      <c r="H158" s="19"/>
    </row>
    <row r="159" spans="5:8" x14ac:dyDescent="0.25">
      <c r="F159" s="19"/>
      <c r="G159" s="19"/>
      <c r="H159" s="19"/>
    </row>
    <row r="160" spans="5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7:H127"/>
    <mergeCell ref="E128:H128"/>
    <mergeCell ref="E133:H133"/>
    <mergeCell ref="E143:H143"/>
    <mergeCell ref="E144:H144"/>
    <mergeCell ref="E134:H134"/>
    <mergeCell ref="E135:H135"/>
    <mergeCell ref="E136:H136"/>
    <mergeCell ref="E141:H141"/>
    <mergeCell ref="E142:H14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73" max="16383" man="1"/>
    <brk id="117" max="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E1:H250"/>
  <sheetViews>
    <sheetView showGridLines="0" topLeftCell="A55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93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491837000</v>
      </c>
      <c r="G5" s="8">
        <v>519538000</v>
      </c>
      <c r="H5" s="8">
        <v>547904000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333120000</v>
      </c>
      <c r="G7" s="9">
        <f>SUM(G8:G19)</f>
        <v>345033000</v>
      </c>
      <c r="H7" s="9">
        <f>SUM(H8:H19)</f>
        <v>382116000</v>
      </c>
    </row>
    <row r="8" spans="5:8" ht="13.8" x14ac:dyDescent="0.3">
      <c r="E8" s="10" t="s">
        <v>11</v>
      </c>
      <c r="F8" s="11">
        <v>230622000</v>
      </c>
      <c r="G8" s="11">
        <v>242423000</v>
      </c>
      <c r="H8" s="11">
        <v>264386000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>
        <v>2498000</v>
      </c>
      <c r="G13" s="12">
        <v>2610000</v>
      </c>
      <c r="H13" s="12">
        <v>2730000</v>
      </c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100000000</v>
      </c>
      <c r="G16" s="11">
        <v>100000000</v>
      </c>
      <c r="H16" s="11">
        <v>115000000</v>
      </c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5660000</v>
      </c>
      <c r="G20" s="8">
        <f>SUM(G21:G29)</f>
        <v>1300000</v>
      </c>
      <c r="H20" s="8">
        <f>SUM(H21:H29)</f>
        <v>1400000</v>
      </c>
    </row>
    <row r="21" spans="5:8" ht="13.8" x14ac:dyDescent="0.3">
      <c r="E21" s="10" t="s">
        <v>24</v>
      </c>
      <c r="F21" s="12">
        <v>1200000</v>
      </c>
      <c r="G21" s="12">
        <v>1300000</v>
      </c>
      <c r="H21" s="12">
        <v>1400000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4460000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830617000</v>
      </c>
      <c r="G30" s="15">
        <f>+G5+G6+G7+G20</f>
        <v>865871000</v>
      </c>
      <c r="H30" s="15">
        <f>+H5+H6+H7+H20</f>
        <v>931420000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2215000</v>
      </c>
      <c r="G39" s="8">
        <f>SUM(G40:G40)</f>
        <v>1457000</v>
      </c>
      <c r="H39" s="8">
        <f>SUM(H40:H40)</f>
        <v>2406000</v>
      </c>
    </row>
    <row r="40" spans="5:8" ht="13.8" x14ac:dyDescent="0.3">
      <c r="E40" s="10" t="s">
        <v>25</v>
      </c>
      <c r="F40" s="12">
        <v>2215000</v>
      </c>
      <c r="G40" s="12">
        <v>1457000</v>
      </c>
      <c r="H40" s="12">
        <v>2406000</v>
      </c>
    </row>
    <row r="41" spans="5:8" ht="13.8" x14ac:dyDescent="0.25">
      <c r="E41" s="17" t="s">
        <v>39</v>
      </c>
      <c r="F41" s="18">
        <f>+F32+F39</f>
        <v>2215000</v>
      </c>
      <c r="G41" s="18">
        <f>+G32+G39</f>
        <v>1457000</v>
      </c>
      <c r="H41" s="18">
        <f>+H32+H39</f>
        <v>2406000</v>
      </c>
    </row>
    <row r="42" spans="5:8" ht="13.8" x14ac:dyDescent="0.25">
      <c r="E42" s="17" t="s">
        <v>40</v>
      </c>
      <c r="F42" s="18">
        <f>+F30+F41</f>
        <v>832832000</v>
      </c>
      <c r="G42" s="18">
        <f>+G30+G41</f>
        <v>867328000</v>
      </c>
      <c r="H42" s="18">
        <f>+H30+H41</f>
        <v>933826000</v>
      </c>
    </row>
    <row r="43" spans="5:8" x14ac:dyDescent="0.25">
      <c r="E43" s="46" t="s">
        <v>42</v>
      </c>
      <c r="F43" s="45"/>
      <c r="G43" s="45"/>
      <c r="H43" s="45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823000</v>
      </c>
      <c r="G45" s="9">
        <f t="shared" ref="G45:H45" si="0">SUM(G47+G63+G69)</f>
        <v>823000</v>
      </c>
      <c r="H45" s="9">
        <f t="shared" si="0"/>
        <v>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823000</v>
      </c>
      <c r="G69" s="8">
        <f>SUM(G70:G75)</f>
        <v>823000</v>
      </c>
      <c r="H69" s="8">
        <f t="shared" ref="H69" si="3">SUM(H70:H75)</f>
        <v>0</v>
      </c>
    </row>
    <row r="70" spans="5:8" x14ac:dyDescent="0.25">
      <c r="E70" s="1" t="s">
        <v>167</v>
      </c>
      <c r="F70" s="30">
        <v>823000</v>
      </c>
      <c r="G70" s="31">
        <v>823000</v>
      </c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823000</v>
      </c>
      <c r="G118" s="15">
        <f>SUM(G45)</f>
        <v>823000</v>
      </c>
      <c r="H118" s="15">
        <f>SUM(H45)</f>
        <v>0</v>
      </c>
    </row>
    <row r="119" spans="5:8" x14ac:dyDescent="0.25">
      <c r="E119" s="46" t="s">
        <v>42</v>
      </c>
      <c r="F119" s="45"/>
      <c r="G119" s="45"/>
      <c r="H119" s="45"/>
    </row>
    <row r="120" spans="5:8" x14ac:dyDescent="0.25">
      <c r="E120" s="44" t="s">
        <v>43</v>
      </c>
      <c r="F120" s="45"/>
      <c r="G120" s="45"/>
      <c r="H120" s="45"/>
    </row>
    <row r="121" spans="5:8" x14ac:dyDescent="0.25">
      <c r="E121" s="46" t="s">
        <v>42</v>
      </c>
      <c r="F121" s="45"/>
      <c r="G121" s="45"/>
      <c r="H121" s="45"/>
    </row>
    <row r="122" spans="5:8" x14ac:dyDescent="0.25">
      <c r="E122" s="44" t="s">
        <v>44</v>
      </c>
      <c r="F122" s="45"/>
      <c r="G122" s="45"/>
      <c r="H122" s="45"/>
    </row>
    <row r="123" spans="5:8" x14ac:dyDescent="0.25">
      <c r="E123" s="2" t="s">
        <v>94</v>
      </c>
      <c r="F123" s="34">
        <v>39107000</v>
      </c>
      <c r="G123" s="34">
        <v>42464000</v>
      </c>
      <c r="H123" s="34">
        <v>46127000</v>
      </c>
    </row>
    <row r="124" spans="5:8" x14ac:dyDescent="0.25">
      <c r="E124" s="2" t="s">
        <v>95</v>
      </c>
      <c r="F124" s="34">
        <v>46695000</v>
      </c>
      <c r="G124" s="34">
        <v>50703000</v>
      </c>
      <c r="H124" s="34">
        <v>55078000</v>
      </c>
    </row>
    <row r="125" spans="5:8" x14ac:dyDescent="0.25">
      <c r="E125" s="2" t="s">
        <v>96</v>
      </c>
      <c r="F125" s="34">
        <v>89894000</v>
      </c>
      <c r="G125" s="34">
        <v>97610000</v>
      </c>
      <c r="H125" s="34">
        <v>106032000</v>
      </c>
    </row>
    <row r="126" spans="5:8" x14ac:dyDescent="0.25">
      <c r="E126" s="2" t="s">
        <v>97</v>
      </c>
      <c r="F126" s="34">
        <v>56079000</v>
      </c>
      <c r="G126" s="34">
        <v>60892000</v>
      </c>
      <c r="H126" s="34">
        <v>66146000</v>
      </c>
    </row>
    <row r="127" spans="5:8" x14ac:dyDescent="0.25">
      <c r="E127" s="46" t="s">
        <v>42</v>
      </c>
      <c r="F127" s="45"/>
      <c r="G127" s="45"/>
      <c r="H127" s="45"/>
    </row>
    <row r="128" spans="5:8" x14ac:dyDescent="0.25">
      <c r="E128" s="44" t="s">
        <v>49</v>
      </c>
      <c r="F128" s="45"/>
      <c r="G128" s="45"/>
      <c r="H128" s="45"/>
    </row>
    <row r="129" spans="5:8" x14ac:dyDescent="0.25">
      <c r="E129" s="2" t="s">
        <v>94</v>
      </c>
      <c r="F129" s="34">
        <v>25459000</v>
      </c>
      <c r="G129" s="34">
        <v>26656000</v>
      </c>
      <c r="H129" s="34">
        <v>27882000</v>
      </c>
    </row>
    <row r="130" spans="5:8" x14ac:dyDescent="0.25">
      <c r="E130" s="2" t="s">
        <v>95</v>
      </c>
      <c r="F130" s="34">
        <v>30399000</v>
      </c>
      <c r="G130" s="34">
        <v>31828000</v>
      </c>
      <c r="H130" s="34">
        <v>33292000</v>
      </c>
    </row>
    <row r="131" spans="5:8" x14ac:dyDescent="0.25">
      <c r="E131" s="2" t="s">
        <v>96</v>
      </c>
      <c r="F131" s="34">
        <v>58522000</v>
      </c>
      <c r="G131" s="34">
        <v>61273000</v>
      </c>
      <c r="H131" s="34">
        <v>64091000</v>
      </c>
    </row>
    <row r="132" spans="5:8" x14ac:dyDescent="0.25">
      <c r="E132" s="2" t="s">
        <v>97</v>
      </c>
      <c r="F132" s="34">
        <v>36508000</v>
      </c>
      <c r="G132" s="34">
        <v>38224000</v>
      </c>
      <c r="H132" s="34">
        <v>39982000</v>
      </c>
    </row>
    <row r="133" spans="5:8" x14ac:dyDescent="0.25">
      <c r="E133" s="46" t="s">
        <v>42</v>
      </c>
      <c r="F133" s="45"/>
      <c r="G133" s="45"/>
      <c r="H133" s="45"/>
    </row>
    <row r="134" spans="5:8" x14ac:dyDescent="0.25">
      <c r="E134" s="46" t="s">
        <v>42</v>
      </c>
      <c r="F134" s="45"/>
      <c r="G134" s="45"/>
      <c r="H134" s="45"/>
    </row>
    <row r="135" spans="5:8" x14ac:dyDescent="0.25">
      <c r="E135" s="44" t="s">
        <v>50</v>
      </c>
      <c r="F135" s="45"/>
      <c r="G135" s="45"/>
      <c r="H135" s="45"/>
    </row>
    <row r="136" spans="5:8" x14ac:dyDescent="0.25">
      <c r="E136" s="46" t="s">
        <v>42</v>
      </c>
      <c r="F136" s="45"/>
      <c r="G136" s="45"/>
      <c r="H136" s="45"/>
    </row>
    <row r="137" spans="5:8" x14ac:dyDescent="0.25">
      <c r="E137" s="2" t="s">
        <v>94</v>
      </c>
      <c r="F137" s="34">
        <v>11821000</v>
      </c>
      <c r="G137" s="34">
        <v>12440000</v>
      </c>
      <c r="H137" s="34">
        <v>13590000</v>
      </c>
    </row>
    <row r="138" spans="5:8" x14ac:dyDescent="0.25">
      <c r="E138" s="2" t="s">
        <v>95</v>
      </c>
      <c r="F138" s="34">
        <v>53104000</v>
      </c>
      <c r="G138" s="34">
        <v>55881000</v>
      </c>
      <c r="H138" s="34">
        <v>61050000</v>
      </c>
    </row>
    <row r="139" spans="5:8" x14ac:dyDescent="0.25">
      <c r="E139" s="2" t="s">
        <v>96</v>
      </c>
      <c r="F139" s="34">
        <v>109299000</v>
      </c>
      <c r="G139" s="34">
        <v>115016000</v>
      </c>
      <c r="H139" s="34">
        <v>125655000</v>
      </c>
    </row>
    <row r="140" spans="5:8" x14ac:dyDescent="0.25">
      <c r="E140" s="2" t="s">
        <v>97</v>
      </c>
      <c r="F140" s="34">
        <v>51398000</v>
      </c>
      <c r="G140" s="34">
        <v>54086000</v>
      </c>
      <c r="H140" s="34">
        <v>59090000</v>
      </c>
    </row>
    <row r="141" spans="5:8" x14ac:dyDescent="0.25">
      <c r="E141" s="46" t="s">
        <v>42</v>
      </c>
      <c r="F141" s="45"/>
      <c r="G141" s="45"/>
      <c r="H141" s="45"/>
    </row>
    <row r="142" spans="5:8" x14ac:dyDescent="0.25">
      <c r="E142" s="46" t="s">
        <v>42</v>
      </c>
      <c r="F142" s="45"/>
      <c r="G142" s="45"/>
      <c r="H142" s="45"/>
    </row>
    <row r="143" spans="5:8" x14ac:dyDescent="0.25">
      <c r="E143" s="44" t="s">
        <v>51</v>
      </c>
      <c r="F143" s="45"/>
      <c r="G143" s="45"/>
      <c r="H143" s="45"/>
    </row>
    <row r="144" spans="5:8" x14ac:dyDescent="0.25">
      <c r="E144" s="46" t="s">
        <v>42</v>
      </c>
      <c r="F144" s="45"/>
      <c r="G144" s="45"/>
      <c r="H144" s="45"/>
    </row>
    <row r="145" spans="5:8" x14ac:dyDescent="0.25">
      <c r="E145" s="2" t="s">
        <v>94</v>
      </c>
      <c r="F145" s="34">
        <v>5000000</v>
      </c>
      <c r="G145" s="34">
        <v>5000000</v>
      </c>
      <c r="H145" s="34">
        <v>5227000</v>
      </c>
    </row>
    <row r="146" spans="5:8" x14ac:dyDescent="0.25">
      <c r="E146" s="2" t="s">
        <v>95</v>
      </c>
      <c r="F146" s="34">
        <v>40000000</v>
      </c>
      <c r="G146" s="34">
        <v>40000000</v>
      </c>
      <c r="H146" s="34">
        <v>47046000</v>
      </c>
    </row>
    <row r="147" spans="5:8" x14ac:dyDescent="0.25">
      <c r="E147" s="2" t="s">
        <v>96</v>
      </c>
      <c r="F147" s="34">
        <v>50000000</v>
      </c>
      <c r="G147" s="34">
        <v>50000000</v>
      </c>
      <c r="H147" s="34">
        <v>57500000</v>
      </c>
    </row>
    <row r="148" spans="5:8" x14ac:dyDescent="0.25">
      <c r="E148" s="2" t="s">
        <v>97</v>
      </c>
      <c r="F148" s="34">
        <v>5000000</v>
      </c>
      <c r="G148" s="34">
        <v>5000000</v>
      </c>
      <c r="H148" s="34">
        <v>5227000</v>
      </c>
    </row>
    <row r="149" spans="5:8" x14ac:dyDescent="0.25">
      <c r="F149" s="19"/>
      <c r="G149" s="19"/>
      <c r="H149" s="19"/>
    </row>
    <row r="150" spans="5:8" x14ac:dyDescent="0.25">
      <c r="F150" s="19"/>
      <c r="G150" s="19"/>
      <c r="H150" s="19"/>
    </row>
    <row r="151" spans="5:8" x14ac:dyDescent="0.25">
      <c r="F151" s="19"/>
      <c r="G151" s="19"/>
      <c r="H151" s="19"/>
    </row>
    <row r="152" spans="5:8" x14ac:dyDescent="0.25">
      <c r="F152" s="19"/>
      <c r="G152" s="19"/>
      <c r="H152" s="19"/>
    </row>
    <row r="153" spans="5:8" x14ac:dyDescent="0.25">
      <c r="F153" s="19"/>
      <c r="G153" s="19"/>
      <c r="H153" s="19"/>
    </row>
    <row r="154" spans="5:8" x14ac:dyDescent="0.25">
      <c r="F154" s="19"/>
      <c r="G154" s="19"/>
      <c r="H154" s="19"/>
    </row>
    <row r="155" spans="5:8" x14ac:dyDescent="0.25">
      <c r="F155" s="19"/>
      <c r="G155" s="19"/>
      <c r="H155" s="19"/>
    </row>
    <row r="156" spans="5:8" x14ac:dyDescent="0.25">
      <c r="F156" s="19"/>
      <c r="G156" s="19"/>
      <c r="H156" s="19"/>
    </row>
    <row r="157" spans="5:8" x14ac:dyDescent="0.25">
      <c r="F157" s="19"/>
      <c r="G157" s="19"/>
      <c r="H157" s="19"/>
    </row>
    <row r="158" spans="5:8" x14ac:dyDescent="0.25">
      <c r="F158" s="19"/>
      <c r="G158" s="19"/>
      <c r="H158" s="19"/>
    </row>
    <row r="159" spans="5:8" x14ac:dyDescent="0.25">
      <c r="F159" s="19"/>
      <c r="G159" s="19"/>
      <c r="H159" s="19"/>
    </row>
    <row r="160" spans="5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17">
    <mergeCell ref="E1:H1"/>
    <mergeCell ref="E2:H2"/>
    <mergeCell ref="E43:H43"/>
    <mergeCell ref="E119:H119"/>
    <mergeCell ref="E120:H120"/>
    <mergeCell ref="E121:H121"/>
    <mergeCell ref="E122:H122"/>
    <mergeCell ref="E127:H127"/>
    <mergeCell ref="E128:H128"/>
    <mergeCell ref="E133:H133"/>
    <mergeCell ref="E143:H143"/>
    <mergeCell ref="E144:H144"/>
    <mergeCell ref="E134:H134"/>
    <mergeCell ref="E135:H135"/>
    <mergeCell ref="E136:H136"/>
    <mergeCell ref="E141:H141"/>
    <mergeCell ref="E142:H14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3" manualBreakCount="3">
    <brk id="42" max="16383" man="1"/>
    <brk id="73" max="16383" man="1"/>
    <brk id="117" max="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E1:H250"/>
  <sheetViews>
    <sheetView showGridLines="0" workbookViewId="0">
      <selection activeCell="F7" sqref="F7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98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4827914000</v>
      </c>
      <c r="G5" s="8">
        <v>5208897000</v>
      </c>
      <c r="H5" s="8">
        <v>5625695000</v>
      </c>
    </row>
    <row r="6" spans="5:8" ht="13.8" x14ac:dyDescent="0.3">
      <c r="E6" s="7" t="s">
        <v>9</v>
      </c>
      <c r="F6" s="8">
        <v>3742866000</v>
      </c>
      <c r="G6" s="8"/>
      <c r="H6" s="8"/>
    </row>
    <row r="7" spans="5:8" ht="13.8" x14ac:dyDescent="0.25">
      <c r="E7" s="5" t="s">
        <v>10</v>
      </c>
      <c r="F7" s="9">
        <f>SUM(F8:F19)</f>
        <v>3357614000</v>
      </c>
      <c r="G7" s="9">
        <f>SUM(G8:G19)</f>
        <v>3161183000</v>
      </c>
      <c r="H7" s="9">
        <f>SUM(H8:H19)</f>
        <v>3464402000</v>
      </c>
    </row>
    <row r="8" spans="5:8" ht="13.8" x14ac:dyDescent="0.3">
      <c r="E8" s="10" t="s">
        <v>11</v>
      </c>
      <c r="F8" s="11"/>
      <c r="G8" s="11"/>
      <c r="H8" s="11"/>
    </row>
    <row r="9" spans="5:8" ht="13.8" x14ac:dyDescent="0.3">
      <c r="E9" s="10" t="s">
        <v>12</v>
      </c>
      <c r="F9" s="11">
        <v>1498083000</v>
      </c>
      <c r="G9" s="11">
        <v>1441639000</v>
      </c>
      <c r="H9" s="11">
        <v>1708207000</v>
      </c>
    </row>
    <row r="10" spans="5:8" ht="13.8" x14ac:dyDescent="0.3">
      <c r="E10" s="10" t="s">
        <v>13</v>
      </c>
      <c r="F10" s="12">
        <v>921411000</v>
      </c>
      <c r="G10" s="12">
        <v>853870000</v>
      </c>
      <c r="H10" s="12">
        <v>825922000</v>
      </c>
    </row>
    <row r="11" spans="5:8" ht="13.8" x14ac:dyDescent="0.3">
      <c r="E11" s="10" t="s">
        <v>14</v>
      </c>
      <c r="F11" s="11"/>
      <c r="G11" s="11"/>
      <c r="H11" s="11"/>
    </row>
    <row r="12" spans="5:8" ht="13.8" x14ac:dyDescent="0.3">
      <c r="E12" s="10" t="s">
        <v>15</v>
      </c>
      <c r="F12" s="12">
        <v>152635000</v>
      </c>
      <c r="G12" s="12">
        <v>45000000</v>
      </c>
      <c r="H12" s="12">
        <v>72000000</v>
      </c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>
        <v>785485000</v>
      </c>
      <c r="G19" s="11">
        <v>820674000</v>
      </c>
      <c r="H19" s="11">
        <v>858273000</v>
      </c>
    </row>
    <row r="20" spans="5:8" ht="13.8" x14ac:dyDescent="0.25">
      <c r="E20" s="5" t="s">
        <v>23</v>
      </c>
      <c r="F20" s="8">
        <f>SUM(F21:F29)</f>
        <v>92290000</v>
      </c>
      <c r="G20" s="8">
        <f>SUM(G21:G29)</f>
        <v>80000000</v>
      </c>
      <c r="H20" s="8">
        <f>SUM(H21:H29)</f>
        <v>86200000</v>
      </c>
    </row>
    <row r="21" spans="5:8" ht="13.8" x14ac:dyDescent="0.3">
      <c r="E21" s="10" t="s">
        <v>24</v>
      </c>
      <c r="F21" s="12">
        <v>1000000</v>
      </c>
      <c r="G21" s="12">
        <v>1000000</v>
      </c>
      <c r="H21" s="12">
        <v>1200000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18790000</v>
      </c>
      <c r="G23" s="11"/>
      <c r="H23" s="11"/>
    </row>
    <row r="24" spans="5:8" ht="13.8" x14ac:dyDescent="0.3">
      <c r="E24" s="10" t="s">
        <v>27</v>
      </c>
      <c r="F24" s="11">
        <v>25500000</v>
      </c>
      <c r="G24" s="11">
        <v>30000000</v>
      </c>
      <c r="H24" s="11">
        <v>33000000</v>
      </c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>
        <v>7000000</v>
      </c>
      <c r="G26" s="11">
        <v>7000000</v>
      </c>
      <c r="H26" s="11">
        <v>8000000</v>
      </c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>
        <v>40000000</v>
      </c>
      <c r="G28" s="12">
        <v>42000000</v>
      </c>
      <c r="H28" s="12">
        <v>44000000</v>
      </c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12020684000</v>
      </c>
      <c r="G30" s="15">
        <f>+G5+G6+G7+G20</f>
        <v>8450080000</v>
      </c>
      <c r="H30" s="15">
        <f>+H5+H6+H7+H20</f>
        <v>9176297000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1800000</v>
      </c>
      <c r="G32" s="8">
        <f>SUM(G33:G38)</f>
        <v>15565000</v>
      </c>
      <c r="H32" s="8">
        <f>SUM(H33:H38)</f>
        <v>1500000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300000</v>
      </c>
      <c r="G34" s="11">
        <v>14065000</v>
      </c>
      <c r="H34" s="11"/>
    </row>
    <row r="35" spans="5:8" ht="13.8" x14ac:dyDescent="0.3">
      <c r="E35" s="10" t="s">
        <v>37</v>
      </c>
      <c r="F35" s="11">
        <v>1500000</v>
      </c>
      <c r="G35" s="11">
        <v>1500000</v>
      </c>
      <c r="H35" s="11">
        <v>1500000</v>
      </c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10710000</v>
      </c>
      <c r="G39" s="8">
        <f>SUM(G40:G40)</f>
        <v>15707000</v>
      </c>
      <c r="H39" s="8">
        <f>SUM(H40:H40)</f>
        <v>16577000</v>
      </c>
    </row>
    <row r="40" spans="5:8" ht="13.8" x14ac:dyDescent="0.3">
      <c r="E40" s="10" t="s">
        <v>25</v>
      </c>
      <c r="F40" s="12">
        <v>10710000</v>
      </c>
      <c r="G40" s="12">
        <v>15707000</v>
      </c>
      <c r="H40" s="12">
        <v>16577000</v>
      </c>
    </row>
    <row r="41" spans="5:8" ht="13.8" x14ac:dyDescent="0.25">
      <c r="E41" s="17" t="s">
        <v>39</v>
      </c>
      <c r="F41" s="18">
        <f>+F32+F39</f>
        <v>12510000</v>
      </c>
      <c r="G41" s="18">
        <f>+G32+G39</f>
        <v>31272000</v>
      </c>
      <c r="H41" s="18">
        <f>+H32+H39</f>
        <v>18077000</v>
      </c>
    </row>
    <row r="42" spans="5:8" ht="13.8" x14ac:dyDescent="0.25">
      <c r="E42" s="17" t="s">
        <v>40</v>
      </c>
      <c r="F42" s="18">
        <f>+F30+F41</f>
        <v>12033194000</v>
      </c>
      <c r="G42" s="18">
        <f>+G30+G41</f>
        <v>8481352000</v>
      </c>
      <c r="H42" s="18">
        <f>+H30+H41</f>
        <v>9194374000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477804000</v>
      </c>
      <c r="G45" s="9">
        <f t="shared" ref="G45:H45" si="0">SUM(G47+G63+G69)</f>
        <v>513154000</v>
      </c>
      <c r="H45" s="9">
        <f t="shared" si="0"/>
        <v>528922000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397901000</v>
      </c>
      <c r="G63" s="8">
        <f t="shared" ref="G63:H63" si="2">SUM(G64:G67)</f>
        <v>429206000</v>
      </c>
      <c r="H63" s="8">
        <f t="shared" si="2"/>
        <v>441850000</v>
      </c>
    </row>
    <row r="64" spans="5:8" x14ac:dyDescent="0.25">
      <c r="E64" s="1" t="s">
        <v>162</v>
      </c>
      <c r="F64" s="30">
        <v>13230000</v>
      </c>
      <c r="G64" s="31">
        <v>14172000</v>
      </c>
      <c r="H64" s="32">
        <v>14172000</v>
      </c>
    </row>
    <row r="65" spans="5:8" x14ac:dyDescent="0.25">
      <c r="E65" s="1" t="s">
        <v>163</v>
      </c>
      <c r="F65" s="40"/>
      <c r="G65" s="8">
        <v>40000000</v>
      </c>
      <c r="H65" s="41">
        <v>40000000</v>
      </c>
    </row>
    <row r="66" spans="5:8" x14ac:dyDescent="0.25">
      <c r="E66" s="1" t="s">
        <v>164</v>
      </c>
      <c r="F66" s="25">
        <v>341273000</v>
      </c>
      <c r="G66" s="11">
        <v>343877000</v>
      </c>
      <c r="H66" s="26">
        <v>380697000</v>
      </c>
    </row>
    <row r="67" spans="5:8" x14ac:dyDescent="0.25">
      <c r="E67" s="1" t="s">
        <v>165</v>
      </c>
      <c r="F67" s="27">
        <v>43398000</v>
      </c>
      <c r="G67" s="28">
        <v>31157000</v>
      </c>
      <c r="H67" s="29">
        <v>6981000</v>
      </c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79903000</v>
      </c>
      <c r="G69" s="8">
        <f>SUM(G70:G75)</f>
        <v>83948000</v>
      </c>
      <c r="H69" s="8">
        <f t="shared" ref="H69" si="3">SUM(H70:H75)</f>
        <v>87072000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6906000</v>
      </c>
      <c r="G72" s="11">
        <v>7215000</v>
      </c>
      <c r="H72" s="26">
        <v>7278000</v>
      </c>
    </row>
    <row r="73" spans="5:8" x14ac:dyDescent="0.25">
      <c r="E73" s="1" t="s">
        <v>170</v>
      </c>
      <c r="F73" s="25">
        <v>62523000</v>
      </c>
      <c r="G73" s="11">
        <v>65324000</v>
      </c>
      <c r="H73" s="26">
        <v>68251000</v>
      </c>
    </row>
    <row r="74" spans="5:8" x14ac:dyDescent="0.25">
      <c r="E74" s="1" t="s">
        <v>171</v>
      </c>
      <c r="F74" s="25">
        <v>10474000</v>
      </c>
      <c r="G74" s="11">
        <v>11409000</v>
      </c>
      <c r="H74" s="26">
        <v>11543000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477804000</v>
      </c>
      <c r="G118" s="15">
        <f>SUM(G45)</f>
        <v>513154000</v>
      </c>
      <c r="H118" s="15">
        <f>SUM(H45)</f>
        <v>528922000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E1:H250"/>
  <sheetViews>
    <sheetView showGridLines="0" topLeftCell="A54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99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182950000</v>
      </c>
      <c r="G5" s="8">
        <v>181999000</v>
      </c>
      <c r="H5" s="8">
        <v>176425000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50016000</v>
      </c>
      <c r="G7" s="9">
        <f>SUM(G8:G19)</f>
        <v>45126000</v>
      </c>
      <c r="H7" s="9">
        <f>SUM(H8:H19)</f>
        <v>47098000</v>
      </c>
    </row>
    <row r="8" spans="5:8" ht="13.8" x14ac:dyDescent="0.3">
      <c r="E8" s="10" t="s">
        <v>11</v>
      </c>
      <c r="F8" s="11">
        <v>38529000</v>
      </c>
      <c r="G8" s="11">
        <v>37126000</v>
      </c>
      <c r="H8" s="11">
        <v>40098000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11487000</v>
      </c>
      <c r="G11" s="11">
        <v>8000000</v>
      </c>
      <c r="H11" s="11">
        <v>7000000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6149000</v>
      </c>
      <c r="G20" s="8">
        <f>SUM(G21:G29)</f>
        <v>2000000</v>
      </c>
      <c r="H20" s="8">
        <f>SUM(H21:H29)</f>
        <v>6200000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1249000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>
        <v>3000000</v>
      </c>
      <c r="G26" s="11"/>
      <c r="H26" s="11">
        <v>4000000</v>
      </c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239115000</v>
      </c>
      <c r="G30" s="15">
        <f>+G5+G6+G7+G20</f>
        <v>229125000</v>
      </c>
      <c r="H30" s="15">
        <f>+H5+H6+H7+H20</f>
        <v>229723000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32975000</v>
      </c>
      <c r="G32" s="8">
        <f>SUM(G33:G38)</f>
        <v>26528000</v>
      </c>
      <c r="H32" s="8">
        <f>SUM(H33:H38)</f>
        <v>14892000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32975000</v>
      </c>
      <c r="G34" s="11">
        <v>26528000</v>
      </c>
      <c r="H34" s="11">
        <v>14892000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32975000</v>
      </c>
      <c r="G41" s="18">
        <f>+G32+G39</f>
        <v>26528000</v>
      </c>
      <c r="H41" s="18">
        <f>+H32+H39</f>
        <v>14892000</v>
      </c>
    </row>
    <row r="42" spans="5:8" ht="13.8" x14ac:dyDescent="0.25">
      <c r="E42" s="17" t="s">
        <v>40</v>
      </c>
      <c r="F42" s="18">
        <f>+F30+F41</f>
        <v>272090000</v>
      </c>
      <c r="G42" s="18">
        <f>+G30+G41</f>
        <v>255653000</v>
      </c>
      <c r="H42" s="18">
        <f>+H30+H41</f>
        <v>244615000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11726000</v>
      </c>
      <c r="G45" s="9">
        <f t="shared" ref="G45:H45" si="0">SUM(G47+G63+G69)</f>
        <v>11554000</v>
      </c>
      <c r="H45" s="9">
        <f t="shared" si="0"/>
        <v>11960000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750000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>
        <v>750000</v>
      </c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10976000</v>
      </c>
      <c r="G69" s="8">
        <f>SUM(G70:G75)</f>
        <v>11554000</v>
      </c>
      <c r="H69" s="8">
        <f t="shared" ref="H69" si="3">SUM(H70:H75)</f>
        <v>11960000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7992000</v>
      </c>
      <c r="G73" s="11">
        <v>8717000</v>
      </c>
      <c r="H73" s="26">
        <v>9108000</v>
      </c>
    </row>
    <row r="74" spans="5:8" x14ac:dyDescent="0.25">
      <c r="E74" s="1" t="s">
        <v>171</v>
      </c>
      <c r="F74" s="25">
        <v>2984000</v>
      </c>
      <c r="G74" s="11">
        <v>2837000</v>
      </c>
      <c r="H74" s="26">
        <v>2852000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11726000</v>
      </c>
      <c r="G118" s="15">
        <f>SUM(G45)</f>
        <v>11554000</v>
      </c>
      <c r="H118" s="15">
        <f>SUM(H45)</f>
        <v>11960000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E1:H250"/>
  <sheetViews>
    <sheetView showGridLines="0" topLeftCell="A60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100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171112000</v>
      </c>
      <c r="G5" s="8">
        <v>168548000</v>
      </c>
      <c r="H5" s="8">
        <v>161044000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41139000</v>
      </c>
      <c r="G7" s="9">
        <f>SUM(G8:G19)</f>
        <v>50861000</v>
      </c>
      <c r="H7" s="9">
        <f>SUM(H8:H19)</f>
        <v>53711000</v>
      </c>
    </row>
    <row r="8" spans="5:8" ht="13.8" x14ac:dyDescent="0.3">
      <c r="E8" s="10" t="s">
        <v>11</v>
      </c>
      <c r="F8" s="11">
        <v>39542000</v>
      </c>
      <c r="G8" s="11">
        <v>41348000</v>
      </c>
      <c r="H8" s="11">
        <v>44711000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1597000</v>
      </c>
      <c r="G11" s="11">
        <v>9513000</v>
      </c>
      <c r="H11" s="11">
        <v>9000000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3200000</v>
      </c>
      <c r="G20" s="8">
        <f>SUM(G21:G29)</f>
        <v>1900000</v>
      </c>
      <c r="H20" s="8">
        <f>SUM(H21:H29)</f>
        <v>2100000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2100000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1400000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215451000</v>
      </c>
      <c r="G30" s="15">
        <f>+G5+G6+G7+G20</f>
        <v>221309000</v>
      </c>
      <c r="H30" s="15">
        <f>+H5+H6+H7+H20</f>
        <v>216855000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0</v>
      </c>
      <c r="G41" s="18">
        <f>+G32+G39</f>
        <v>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215451000</v>
      </c>
      <c r="G42" s="18">
        <f>+G30+G41</f>
        <v>221309000</v>
      </c>
      <c r="H42" s="18">
        <f>+H30+H41</f>
        <v>216855000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2000000</v>
      </c>
      <c r="G45" s="9">
        <f t="shared" ref="G45:H45" si="0">SUM(G47+G63+G69)</f>
        <v>1379000</v>
      </c>
      <c r="H45" s="9">
        <f t="shared" si="0"/>
        <v>1363000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2000000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>
        <v>2000000</v>
      </c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0</v>
      </c>
      <c r="G69" s="8">
        <f>SUM(G70:G75)</f>
        <v>1379000</v>
      </c>
      <c r="H69" s="8">
        <f t="shared" ref="H69" si="3">SUM(H70:H75)</f>
        <v>1363000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/>
      <c r="G74" s="11">
        <v>1379000</v>
      </c>
      <c r="H74" s="26">
        <v>1363000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2000000</v>
      </c>
      <c r="G118" s="15">
        <f>SUM(G45)</f>
        <v>1379000</v>
      </c>
      <c r="H118" s="15">
        <f>SUM(H45)</f>
        <v>1363000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E1:H250"/>
  <sheetViews>
    <sheetView showGridLines="0" topLeftCell="A59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101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123326000</v>
      </c>
      <c r="G5" s="8">
        <v>122379000</v>
      </c>
      <c r="H5" s="8">
        <v>118220000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26795000</v>
      </c>
      <c r="G7" s="9">
        <f>SUM(G8:G19)</f>
        <v>34486000</v>
      </c>
      <c r="H7" s="9">
        <f>SUM(H8:H19)</f>
        <v>35974000</v>
      </c>
    </row>
    <row r="8" spans="5:8" ht="13.8" x14ac:dyDescent="0.3">
      <c r="E8" s="10" t="s">
        <v>11</v>
      </c>
      <c r="F8" s="11">
        <v>26795000</v>
      </c>
      <c r="G8" s="11">
        <v>27935000</v>
      </c>
      <c r="H8" s="11">
        <v>30056000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>
        <v>6551000</v>
      </c>
      <c r="H11" s="11">
        <v>5918000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3297000</v>
      </c>
      <c r="G20" s="8">
        <f>SUM(G21:G29)</f>
        <v>1900000</v>
      </c>
      <c r="H20" s="8">
        <f>SUM(H21:H29)</f>
        <v>2200000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1497000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153418000</v>
      </c>
      <c r="G30" s="15">
        <f>+G5+G6+G7+G20</f>
        <v>158765000</v>
      </c>
      <c r="H30" s="15">
        <f>+H5+H6+H7+H20</f>
        <v>156394000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0</v>
      </c>
      <c r="G41" s="18">
        <f>+G32+G39</f>
        <v>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153418000</v>
      </c>
      <c r="G42" s="18">
        <f>+G30+G41</f>
        <v>158765000</v>
      </c>
      <c r="H42" s="18">
        <f>+H30+H41</f>
        <v>156394000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2036000</v>
      </c>
      <c r="G45" s="9">
        <f t="shared" ref="G45:H45" si="0">SUM(G47+G63+G69)</f>
        <v>2191000</v>
      </c>
      <c r="H45" s="9">
        <f t="shared" si="0"/>
        <v>2296000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2036000</v>
      </c>
      <c r="G69" s="8">
        <f>SUM(G70:G75)</f>
        <v>2191000</v>
      </c>
      <c r="H69" s="8">
        <f t="shared" ref="H69" si="3">SUM(H70:H75)</f>
        <v>2296000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1117000</v>
      </c>
      <c r="H73" s="26">
        <v>1167000</v>
      </c>
    </row>
    <row r="74" spans="5:8" x14ac:dyDescent="0.25">
      <c r="E74" s="1" t="s">
        <v>171</v>
      </c>
      <c r="F74" s="25">
        <v>1012000</v>
      </c>
      <c r="G74" s="11">
        <v>1074000</v>
      </c>
      <c r="H74" s="26">
        <v>1129000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2036000</v>
      </c>
      <c r="G118" s="15">
        <f>SUM(G45)</f>
        <v>2191000</v>
      </c>
      <c r="H118" s="15">
        <f>SUM(H45)</f>
        <v>2296000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E1:H250"/>
  <sheetViews>
    <sheetView showGridLines="0" topLeftCell="A47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102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302729000</v>
      </c>
      <c r="G5" s="8">
        <v>308450000</v>
      </c>
      <c r="H5" s="8">
        <v>309120000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137739000</v>
      </c>
      <c r="G7" s="9">
        <f>SUM(G8:G19)</f>
        <v>121685000</v>
      </c>
      <c r="H7" s="9">
        <f>SUM(H8:H19)</f>
        <v>89376000</v>
      </c>
    </row>
    <row r="8" spans="5:8" ht="13.8" x14ac:dyDescent="0.3">
      <c r="E8" s="10" t="s">
        <v>11</v>
      </c>
      <c r="F8" s="11"/>
      <c r="G8" s="11"/>
      <c r="H8" s="11"/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11521000</v>
      </c>
      <c r="G11" s="11">
        <v>5516000</v>
      </c>
      <c r="H11" s="11">
        <v>7000000</v>
      </c>
    </row>
    <row r="12" spans="5:8" ht="13.8" x14ac:dyDescent="0.3">
      <c r="E12" s="10" t="s">
        <v>15</v>
      </c>
      <c r="F12" s="12">
        <v>40000000</v>
      </c>
      <c r="G12" s="12">
        <v>41139000</v>
      </c>
      <c r="H12" s="12">
        <v>1000000</v>
      </c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>
        <v>86218000</v>
      </c>
      <c r="G18" s="11">
        <v>75030000</v>
      </c>
      <c r="H18" s="11">
        <v>81376000</v>
      </c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10655000</v>
      </c>
      <c r="G20" s="8">
        <f>SUM(G21:G29)</f>
        <v>7000000</v>
      </c>
      <c r="H20" s="8">
        <f>SUM(H21:H29)</f>
        <v>2200000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3255000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>
        <v>5500000</v>
      </c>
      <c r="G26" s="11">
        <v>5000000</v>
      </c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451123000</v>
      </c>
      <c r="G30" s="15">
        <f>+G5+G6+G7+G20</f>
        <v>437135000</v>
      </c>
      <c r="H30" s="15">
        <f>+H5+H6+H7+H20</f>
        <v>400696000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5230000</v>
      </c>
      <c r="G32" s="8">
        <f>SUM(G33:G38)</f>
        <v>2854000</v>
      </c>
      <c r="H32" s="8">
        <f>SUM(H33:H38)</f>
        <v>30760000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4230000</v>
      </c>
      <c r="G34" s="11">
        <v>2754000</v>
      </c>
      <c r="H34" s="11">
        <v>30660000</v>
      </c>
    </row>
    <row r="35" spans="5:8" ht="13.8" x14ac:dyDescent="0.3">
      <c r="E35" s="10" t="s">
        <v>37</v>
      </c>
      <c r="F35" s="11">
        <v>1000000</v>
      </c>
      <c r="G35" s="11">
        <v>100000</v>
      </c>
      <c r="H35" s="11">
        <v>100000</v>
      </c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5230000</v>
      </c>
      <c r="G41" s="18">
        <f>+G32+G39</f>
        <v>2854000</v>
      </c>
      <c r="H41" s="18">
        <f>+H32+H39</f>
        <v>30760000</v>
      </c>
    </row>
    <row r="42" spans="5:8" ht="13.8" x14ac:dyDescent="0.25">
      <c r="E42" s="17" t="s">
        <v>40</v>
      </c>
      <c r="F42" s="18">
        <f>+F30+F41</f>
        <v>456353000</v>
      </c>
      <c r="G42" s="18">
        <f>+G30+G41</f>
        <v>439989000</v>
      </c>
      <c r="H42" s="18">
        <f>+H30+H41</f>
        <v>431456000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105404000</v>
      </c>
      <c r="G45" s="9">
        <f t="shared" ref="G45:H45" si="0">SUM(G47+G63+G69)</f>
        <v>107288000</v>
      </c>
      <c r="H45" s="9">
        <f t="shared" si="0"/>
        <v>117428000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500000</v>
      </c>
      <c r="G47" s="8">
        <f t="shared" ref="G47:H47" si="1">SUM(G48:G61)</f>
        <v>1045000</v>
      </c>
      <c r="H47" s="8">
        <f t="shared" si="1"/>
        <v>1092000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>
        <v>500000</v>
      </c>
      <c r="G51" s="11">
        <v>1045000</v>
      </c>
      <c r="H51" s="26">
        <v>1092000</v>
      </c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88187000</v>
      </c>
      <c r="G63" s="8">
        <f t="shared" ref="G63:H63" si="2">SUM(G64:G67)</f>
        <v>88342000</v>
      </c>
      <c r="H63" s="8">
        <f t="shared" si="2"/>
        <v>97681000</v>
      </c>
    </row>
    <row r="64" spans="5:8" x14ac:dyDescent="0.25">
      <c r="E64" s="1" t="s">
        <v>162</v>
      </c>
      <c r="F64" s="30">
        <v>2214000</v>
      </c>
      <c r="G64" s="31">
        <v>2214000</v>
      </c>
      <c r="H64" s="32">
        <v>2214000</v>
      </c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>
        <v>80823000</v>
      </c>
      <c r="G66" s="11">
        <v>80420000</v>
      </c>
      <c r="H66" s="26">
        <v>93164000</v>
      </c>
    </row>
    <row r="67" spans="5:8" x14ac:dyDescent="0.25">
      <c r="E67" s="1" t="s">
        <v>165</v>
      </c>
      <c r="F67" s="27">
        <v>5150000</v>
      </c>
      <c r="G67" s="28">
        <v>5708000</v>
      </c>
      <c r="H67" s="29">
        <v>2303000</v>
      </c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16717000</v>
      </c>
      <c r="G69" s="8">
        <f>SUM(G70:G75)</f>
        <v>17901000</v>
      </c>
      <c r="H69" s="8">
        <f t="shared" ref="H69" si="3">SUM(H70:H75)</f>
        <v>18655000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497000</v>
      </c>
      <c r="G72" s="11">
        <v>530000</v>
      </c>
      <c r="H72" s="26">
        <v>582000</v>
      </c>
    </row>
    <row r="73" spans="5:8" x14ac:dyDescent="0.25">
      <c r="E73" s="1" t="s">
        <v>170</v>
      </c>
      <c r="F73" s="25">
        <v>12964000</v>
      </c>
      <c r="G73" s="11">
        <v>14142000</v>
      </c>
      <c r="H73" s="26">
        <v>14776000</v>
      </c>
    </row>
    <row r="74" spans="5:8" x14ac:dyDescent="0.25">
      <c r="E74" s="1" t="s">
        <v>171</v>
      </c>
      <c r="F74" s="25">
        <v>3256000</v>
      </c>
      <c r="G74" s="11">
        <v>3229000</v>
      </c>
      <c r="H74" s="26">
        <v>3297000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105404000</v>
      </c>
      <c r="G118" s="15">
        <f>SUM(G45)</f>
        <v>107288000</v>
      </c>
      <c r="H118" s="15">
        <f>SUM(H45)</f>
        <v>117428000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E1:H250"/>
  <sheetViews>
    <sheetView showGridLines="0" topLeftCell="A57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103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139899000</v>
      </c>
      <c r="G5" s="8">
        <v>140403000</v>
      </c>
      <c r="H5" s="8">
        <v>137846000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34114000</v>
      </c>
      <c r="G7" s="9">
        <f>SUM(G8:G19)</f>
        <v>40253000</v>
      </c>
      <c r="H7" s="9">
        <f>SUM(H8:H19)</f>
        <v>41867000</v>
      </c>
    </row>
    <row r="8" spans="5:8" ht="13.8" x14ac:dyDescent="0.3">
      <c r="E8" s="10" t="s">
        <v>11</v>
      </c>
      <c r="F8" s="11">
        <v>31849000</v>
      </c>
      <c r="G8" s="11">
        <v>33253000</v>
      </c>
      <c r="H8" s="11">
        <v>35867000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2265000</v>
      </c>
      <c r="G11" s="11">
        <v>7000000</v>
      </c>
      <c r="H11" s="11">
        <v>6000000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3660000</v>
      </c>
      <c r="G20" s="8">
        <f>SUM(G21:G29)</f>
        <v>2000000</v>
      </c>
      <c r="H20" s="8">
        <f>SUM(H21:H29)</f>
        <v>2200000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1760000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177673000</v>
      </c>
      <c r="G30" s="15">
        <f>+G5+G6+G7+G20</f>
        <v>182656000</v>
      </c>
      <c r="H30" s="15">
        <f>+H5+H6+H7+H20</f>
        <v>181913000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300000</v>
      </c>
      <c r="G32" s="8">
        <f>SUM(G33:G38)</f>
        <v>943000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300000</v>
      </c>
      <c r="G34" s="11">
        <v>943000</v>
      </c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300000</v>
      </c>
      <c r="G41" s="18">
        <f>+G32+G39</f>
        <v>943000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177973000</v>
      </c>
      <c r="G42" s="18">
        <f>+G30+G41</f>
        <v>183599000</v>
      </c>
      <c r="H42" s="18">
        <f>+H30+H41</f>
        <v>181913000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3341000</v>
      </c>
      <c r="G45" s="9">
        <f t="shared" ref="G45:H45" si="0">SUM(G47+G63+G69)</f>
        <v>3552000</v>
      </c>
      <c r="H45" s="9">
        <f t="shared" si="0"/>
        <v>3695000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3341000</v>
      </c>
      <c r="G69" s="8">
        <f>SUM(G70:G75)</f>
        <v>3552000</v>
      </c>
      <c r="H69" s="8">
        <f t="shared" ref="H69" si="3">SUM(H70:H75)</f>
        <v>3695000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3076000</v>
      </c>
      <c r="G73" s="11">
        <v>3214000</v>
      </c>
      <c r="H73" s="26">
        <v>3358000</v>
      </c>
    </row>
    <row r="74" spans="5:8" x14ac:dyDescent="0.25">
      <c r="E74" s="1" t="s">
        <v>171</v>
      </c>
      <c r="F74" s="25">
        <v>265000</v>
      </c>
      <c r="G74" s="11">
        <v>338000</v>
      </c>
      <c r="H74" s="26">
        <v>337000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3341000</v>
      </c>
      <c r="G118" s="15">
        <f>SUM(G45)</f>
        <v>3552000</v>
      </c>
      <c r="H118" s="15">
        <f>SUM(H45)</f>
        <v>3695000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E1:H250"/>
  <sheetViews>
    <sheetView showGridLines="0" topLeftCell="A58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104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105408000</v>
      </c>
      <c r="G5" s="8">
        <v>110647000</v>
      </c>
      <c r="H5" s="8">
        <v>115426000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48515000</v>
      </c>
      <c r="G7" s="9">
        <f>SUM(G8:G19)</f>
        <v>42592000</v>
      </c>
      <c r="H7" s="9">
        <f>SUM(H8:H19)</f>
        <v>44682000</v>
      </c>
    </row>
    <row r="8" spans="5:8" ht="13.8" x14ac:dyDescent="0.3">
      <c r="E8" s="10" t="s">
        <v>11</v>
      </c>
      <c r="F8" s="11">
        <v>26469000</v>
      </c>
      <c r="G8" s="11">
        <v>27592000</v>
      </c>
      <c r="H8" s="11">
        <v>29682000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14620000</v>
      </c>
      <c r="G11" s="11">
        <v>15000000</v>
      </c>
      <c r="H11" s="11">
        <v>15000000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>
        <v>7426000</v>
      </c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3136000</v>
      </c>
      <c r="G20" s="8">
        <f>SUM(G21:G29)</f>
        <v>1900000</v>
      </c>
      <c r="H20" s="8">
        <f>SUM(H21:H29)</f>
        <v>2100000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2100000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1336000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157059000</v>
      </c>
      <c r="G30" s="15">
        <f>+G5+G6+G7+G20</f>
        <v>155139000</v>
      </c>
      <c r="H30" s="15">
        <f>+H5+H6+H7+H20</f>
        <v>162208000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0</v>
      </c>
      <c r="G41" s="18">
        <f>+G32+G39</f>
        <v>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157059000</v>
      </c>
      <c r="G42" s="18">
        <f>+G30+G41</f>
        <v>155139000</v>
      </c>
      <c r="H42" s="18">
        <f>+H30+H41</f>
        <v>162208000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7162000</v>
      </c>
      <c r="G45" s="9">
        <f t="shared" ref="G45:H45" si="0">SUM(G47+G63+G69)</f>
        <v>5426000</v>
      </c>
      <c r="H45" s="9">
        <f t="shared" si="0"/>
        <v>5670000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1750000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>
        <v>750000</v>
      </c>
      <c r="G48" s="23"/>
      <c r="H48" s="24"/>
    </row>
    <row r="49" spans="5:8" x14ac:dyDescent="0.25">
      <c r="E49" s="1" t="s">
        <v>148</v>
      </c>
      <c r="F49" s="25">
        <v>1000000</v>
      </c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5412000</v>
      </c>
      <c r="G69" s="8">
        <f>SUM(G70:G75)</f>
        <v>5426000</v>
      </c>
      <c r="H69" s="8">
        <f t="shared" ref="H69" si="3">SUM(H70:H75)</f>
        <v>5670000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260000</v>
      </c>
      <c r="G72" s="11">
        <v>283000</v>
      </c>
      <c r="H72" s="26">
        <v>335000</v>
      </c>
    </row>
    <row r="73" spans="5:8" x14ac:dyDescent="0.25">
      <c r="E73" s="1" t="s">
        <v>170</v>
      </c>
      <c r="F73" s="25">
        <v>4102000</v>
      </c>
      <c r="G73" s="11">
        <v>4286000</v>
      </c>
      <c r="H73" s="26">
        <v>4478000</v>
      </c>
    </row>
    <row r="74" spans="5:8" x14ac:dyDescent="0.25">
      <c r="E74" s="1" t="s">
        <v>171</v>
      </c>
      <c r="F74" s="25">
        <v>1050000</v>
      </c>
      <c r="G74" s="11">
        <v>857000</v>
      </c>
      <c r="H74" s="26">
        <v>857000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7162000</v>
      </c>
      <c r="G118" s="15">
        <f>SUM(G45)</f>
        <v>5426000</v>
      </c>
      <c r="H118" s="15">
        <f>SUM(H45)</f>
        <v>5670000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E1:H250"/>
  <sheetViews>
    <sheetView showGridLines="0" topLeftCell="A60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105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48961000</v>
      </c>
      <c r="G5" s="8">
        <v>49526000</v>
      </c>
      <c r="H5" s="8">
        <v>49193000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14282000</v>
      </c>
      <c r="G7" s="9">
        <f>SUM(G8:G19)</f>
        <v>24147000</v>
      </c>
      <c r="H7" s="9">
        <f>SUM(H8:H19)</f>
        <v>24617000</v>
      </c>
    </row>
    <row r="8" spans="5:8" ht="13.8" x14ac:dyDescent="0.3">
      <c r="E8" s="10" t="s">
        <v>11</v>
      </c>
      <c r="F8" s="11">
        <v>13365000</v>
      </c>
      <c r="G8" s="11">
        <v>13803000</v>
      </c>
      <c r="H8" s="11">
        <v>14617000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917000</v>
      </c>
      <c r="G11" s="11">
        <v>10344000</v>
      </c>
      <c r="H11" s="11">
        <v>10000000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7267000</v>
      </c>
      <c r="G20" s="8">
        <f>SUM(G21:G29)</f>
        <v>6000000</v>
      </c>
      <c r="H20" s="8">
        <f>SUM(H21:H29)</f>
        <v>3000000</v>
      </c>
    </row>
    <row r="21" spans="5:8" ht="13.8" x14ac:dyDescent="0.3">
      <c r="E21" s="10" t="s">
        <v>24</v>
      </c>
      <c r="F21" s="12">
        <v>3000000</v>
      </c>
      <c r="G21" s="12">
        <v>3000000</v>
      </c>
      <c r="H21" s="12">
        <v>3000000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1267000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>
        <v>3000000</v>
      </c>
      <c r="G26" s="11">
        <v>3000000</v>
      </c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70510000</v>
      </c>
      <c r="G30" s="15">
        <f>+G5+G6+G7+G20</f>
        <v>79673000</v>
      </c>
      <c r="H30" s="15">
        <f>+H5+H6+H7+H20</f>
        <v>76810000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0</v>
      </c>
      <c r="G41" s="18">
        <f>+G32+G39</f>
        <v>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70510000</v>
      </c>
      <c r="G42" s="18">
        <f>+G30+G41</f>
        <v>79673000</v>
      </c>
      <c r="H42" s="18">
        <f>+H30+H41</f>
        <v>76810000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3095000</v>
      </c>
      <c r="G45" s="9">
        <f t="shared" ref="G45:H45" si="0">SUM(G47+G63+G69)</f>
        <v>3017000</v>
      </c>
      <c r="H45" s="9">
        <f t="shared" si="0"/>
        <v>3098000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3095000</v>
      </c>
      <c r="G69" s="8">
        <f>SUM(G70:G75)</f>
        <v>3017000</v>
      </c>
      <c r="H69" s="8">
        <f t="shared" ref="H69" si="3">SUM(H70:H75)</f>
        <v>3098000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260000</v>
      </c>
      <c r="G72" s="11">
        <v>283000</v>
      </c>
      <c r="H72" s="26">
        <v>272000</v>
      </c>
    </row>
    <row r="73" spans="5:8" x14ac:dyDescent="0.25">
      <c r="E73" s="1" t="s">
        <v>170</v>
      </c>
      <c r="F73" s="25">
        <v>2050000</v>
      </c>
      <c r="G73" s="11">
        <v>2142000</v>
      </c>
      <c r="H73" s="26">
        <v>2238000</v>
      </c>
    </row>
    <row r="74" spans="5:8" x14ac:dyDescent="0.25">
      <c r="E74" s="1" t="s">
        <v>171</v>
      </c>
      <c r="F74" s="25">
        <v>785000</v>
      </c>
      <c r="G74" s="11">
        <v>592000</v>
      </c>
      <c r="H74" s="26">
        <v>588000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3095000</v>
      </c>
      <c r="G118" s="15">
        <f>SUM(G45)</f>
        <v>3017000</v>
      </c>
      <c r="H118" s="15">
        <f>SUM(H45)</f>
        <v>3098000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E1:H250"/>
  <sheetViews>
    <sheetView showGridLines="0" topLeftCell="A58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106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50398000</v>
      </c>
      <c r="G5" s="8">
        <v>50094000</v>
      </c>
      <c r="H5" s="8">
        <v>48551000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43313000</v>
      </c>
      <c r="G7" s="9">
        <f>SUM(G8:G19)</f>
        <v>31957000</v>
      </c>
      <c r="H7" s="9">
        <f>SUM(H8:H19)</f>
        <v>16176000</v>
      </c>
    </row>
    <row r="8" spans="5:8" ht="13.8" x14ac:dyDescent="0.3">
      <c r="E8" s="10" t="s">
        <v>11</v>
      </c>
      <c r="F8" s="11">
        <v>12982000</v>
      </c>
      <c r="G8" s="11">
        <v>13399000</v>
      </c>
      <c r="H8" s="11">
        <v>14176000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14773000</v>
      </c>
      <c r="G11" s="11">
        <v>3000000</v>
      </c>
      <c r="H11" s="11">
        <v>2000000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>
        <v>15558000</v>
      </c>
      <c r="G17" s="12">
        <v>15558000</v>
      </c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4045000</v>
      </c>
      <c r="G20" s="8">
        <f>SUM(G21:G29)</f>
        <v>2400000</v>
      </c>
      <c r="H20" s="8">
        <f>SUM(H21:H29)</f>
        <v>2600000</v>
      </c>
    </row>
    <row r="21" spans="5:8" ht="13.8" x14ac:dyDescent="0.3">
      <c r="E21" s="10" t="s">
        <v>24</v>
      </c>
      <c r="F21" s="12">
        <v>2400000</v>
      </c>
      <c r="G21" s="12">
        <v>2400000</v>
      </c>
      <c r="H21" s="12">
        <v>2600000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1645000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97756000</v>
      </c>
      <c r="G30" s="15">
        <f>+G5+G6+G7+G20</f>
        <v>84451000</v>
      </c>
      <c r="H30" s="15">
        <f>+H5+H6+H7+H20</f>
        <v>67327000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0</v>
      </c>
      <c r="G41" s="18">
        <f>+G32+G39</f>
        <v>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97756000</v>
      </c>
      <c r="G42" s="18">
        <f>+G30+G41</f>
        <v>84451000</v>
      </c>
      <c r="H42" s="18">
        <f>+H30+H41</f>
        <v>67327000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4034000</v>
      </c>
      <c r="G45" s="9">
        <f t="shared" ref="G45:H45" si="0">SUM(G47+G63+G69)</f>
        <v>2758000</v>
      </c>
      <c r="H45" s="9">
        <f t="shared" si="0"/>
        <v>2835000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1200000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>
        <v>1200000</v>
      </c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2834000</v>
      </c>
      <c r="G69" s="8">
        <f>SUM(G70:G75)</f>
        <v>2758000</v>
      </c>
      <c r="H69" s="8">
        <f t="shared" ref="H69" si="3">SUM(H70:H75)</f>
        <v>2835000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2050000</v>
      </c>
      <c r="G73" s="11">
        <v>2142000</v>
      </c>
      <c r="H73" s="26">
        <v>2238000</v>
      </c>
    </row>
    <row r="74" spans="5:8" x14ac:dyDescent="0.25">
      <c r="E74" s="1" t="s">
        <v>171</v>
      </c>
      <c r="F74" s="25">
        <v>784000</v>
      </c>
      <c r="G74" s="11">
        <v>616000</v>
      </c>
      <c r="H74" s="26">
        <v>597000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4034000</v>
      </c>
      <c r="G118" s="15">
        <f>SUM(G45)</f>
        <v>2758000</v>
      </c>
      <c r="H118" s="15">
        <f>SUM(H45)</f>
        <v>2835000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E1:H250"/>
  <sheetViews>
    <sheetView showGridLines="0" topLeftCell="A53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107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822072000</v>
      </c>
      <c r="G5" s="8">
        <v>879493000</v>
      </c>
      <c r="H5" s="8">
        <v>940126000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389937000</v>
      </c>
      <c r="G7" s="9">
        <f>SUM(G8:G19)</f>
        <v>466826000</v>
      </c>
      <c r="H7" s="9">
        <f>SUM(H8:H19)</f>
        <v>551685000</v>
      </c>
    </row>
    <row r="8" spans="5:8" ht="13.8" x14ac:dyDescent="0.3">
      <c r="E8" s="10" t="s">
        <v>11</v>
      </c>
      <c r="F8" s="11">
        <v>231752000</v>
      </c>
      <c r="G8" s="11">
        <v>243612000</v>
      </c>
      <c r="H8" s="11">
        <v>265685000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>
        <v>50000000</v>
      </c>
      <c r="G10" s="12">
        <v>100000000</v>
      </c>
      <c r="H10" s="12">
        <v>150000000</v>
      </c>
    </row>
    <row r="11" spans="5:8" ht="13.8" x14ac:dyDescent="0.3">
      <c r="E11" s="10" t="s">
        <v>14</v>
      </c>
      <c r="F11" s="11">
        <v>4971000</v>
      </c>
      <c r="G11" s="11">
        <v>5000000</v>
      </c>
      <c r="H11" s="11">
        <v>6000000</v>
      </c>
    </row>
    <row r="12" spans="5:8" ht="13.8" x14ac:dyDescent="0.3">
      <c r="E12" s="10" t="s">
        <v>15</v>
      </c>
      <c r="F12" s="12">
        <v>20000000</v>
      </c>
      <c r="G12" s="12">
        <v>30000000</v>
      </c>
      <c r="H12" s="12">
        <v>50000000</v>
      </c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70000000</v>
      </c>
      <c r="G16" s="11">
        <v>75000000</v>
      </c>
      <c r="H16" s="11">
        <v>80000000</v>
      </c>
    </row>
    <row r="17" spans="5:8" ht="13.8" x14ac:dyDescent="0.3">
      <c r="E17" s="10" t="s">
        <v>20</v>
      </c>
      <c r="F17" s="12">
        <v>13214000</v>
      </c>
      <c r="G17" s="12">
        <v>13214000</v>
      </c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8992000</v>
      </c>
      <c r="G20" s="8">
        <f>SUM(G21:G29)</f>
        <v>2000000</v>
      </c>
      <c r="H20" s="8">
        <f>SUM(H21:H29)</f>
        <v>6200000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2092000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>
        <v>5000000</v>
      </c>
      <c r="G26" s="11"/>
      <c r="H26" s="11">
        <v>4000000</v>
      </c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1221001000</v>
      </c>
      <c r="G30" s="15">
        <f>+G5+G6+G7+G20</f>
        <v>1348319000</v>
      </c>
      <c r="H30" s="15">
        <f>+H5+H6+H7+H20</f>
        <v>1498011000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31098000</v>
      </c>
      <c r="G32" s="8">
        <f>SUM(G33:G38)</f>
        <v>23594000</v>
      </c>
      <c r="H32" s="8">
        <f>SUM(H33:H38)</f>
        <v>22066000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30098000</v>
      </c>
      <c r="G34" s="11">
        <v>22594000</v>
      </c>
      <c r="H34" s="11">
        <v>21066000</v>
      </c>
    </row>
    <row r="35" spans="5:8" ht="13.8" x14ac:dyDescent="0.3">
      <c r="E35" s="10" t="s">
        <v>37</v>
      </c>
      <c r="F35" s="11">
        <v>1000000</v>
      </c>
      <c r="G35" s="11">
        <v>1000000</v>
      </c>
      <c r="H35" s="11">
        <v>1000000</v>
      </c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31098000</v>
      </c>
      <c r="G41" s="18">
        <f>+G32+G39</f>
        <v>23594000</v>
      </c>
      <c r="H41" s="18">
        <f>+H32+H39</f>
        <v>22066000</v>
      </c>
    </row>
    <row r="42" spans="5:8" ht="13.8" x14ac:dyDescent="0.25">
      <c r="E42" s="17" t="s">
        <v>40</v>
      </c>
      <c r="F42" s="18">
        <f>+F30+F41</f>
        <v>1252099000</v>
      </c>
      <c r="G42" s="18">
        <f>+G30+G41</f>
        <v>1371913000</v>
      </c>
      <c r="H42" s="18">
        <f>+H30+H41</f>
        <v>1520077000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291901000</v>
      </c>
      <c r="G45" s="9">
        <f t="shared" ref="G45:H45" si="0">SUM(G47+G63+G69)</f>
        <v>264572000</v>
      </c>
      <c r="H45" s="9">
        <f t="shared" si="0"/>
        <v>175536000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1500000</v>
      </c>
      <c r="G47" s="8">
        <f t="shared" ref="G47:H47" si="1">SUM(G48:G61)</f>
        <v>1045000</v>
      </c>
      <c r="H47" s="8">
        <f t="shared" si="1"/>
        <v>1092000</v>
      </c>
    </row>
    <row r="48" spans="5:8" x14ac:dyDescent="0.25">
      <c r="E48" s="1" t="s">
        <v>147</v>
      </c>
      <c r="F48" s="22">
        <v>1000000</v>
      </c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>
        <v>500000</v>
      </c>
      <c r="G52" s="34">
        <v>1045000</v>
      </c>
      <c r="H52" s="35">
        <v>1092000</v>
      </c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273712000</v>
      </c>
      <c r="G63" s="8">
        <f t="shared" ref="G63:H63" si="2">SUM(G64:G67)</f>
        <v>246517000</v>
      </c>
      <c r="H63" s="8">
        <f t="shared" si="2"/>
        <v>156694000</v>
      </c>
    </row>
    <row r="64" spans="5:8" x14ac:dyDescent="0.25">
      <c r="E64" s="1" t="s">
        <v>162</v>
      </c>
      <c r="F64" s="30">
        <v>4429000</v>
      </c>
      <c r="G64" s="31">
        <v>4429000</v>
      </c>
      <c r="H64" s="32">
        <v>4429000</v>
      </c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>
        <v>93421000</v>
      </c>
      <c r="G66" s="11">
        <v>97920000</v>
      </c>
      <c r="H66" s="26">
        <v>115854000</v>
      </c>
    </row>
    <row r="67" spans="5:8" x14ac:dyDescent="0.25">
      <c r="E67" s="1" t="s">
        <v>165</v>
      </c>
      <c r="F67" s="27">
        <v>175862000</v>
      </c>
      <c r="G67" s="28">
        <v>144168000</v>
      </c>
      <c r="H67" s="29">
        <v>36411000</v>
      </c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16689000</v>
      </c>
      <c r="G69" s="8">
        <f>SUM(G70:G75)</f>
        <v>17010000</v>
      </c>
      <c r="H69" s="8">
        <f t="shared" ref="H69" si="3">SUM(H70:H75)</f>
        <v>17750000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596000</v>
      </c>
      <c r="G72" s="11">
        <v>634000</v>
      </c>
      <c r="H72" s="26">
        <v>686000</v>
      </c>
    </row>
    <row r="73" spans="5:8" x14ac:dyDescent="0.25">
      <c r="E73" s="1" t="s">
        <v>170</v>
      </c>
      <c r="F73" s="25">
        <v>14165000</v>
      </c>
      <c r="G73" s="11">
        <v>14800000</v>
      </c>
      <c r="H73" s="26">
        <v>15463000</v>
      </c>
    </row>
    <row r="74" spans="5:8" x14ac:dyDescent="0.25">
      <c r="E74" s="1" t="s">
        <v>171</v>
      </c>
      <c r="F74" s="25">
        <v>1928000</v>
      </c>
      <c r="G74" s="11">
        <v>1576000</v>
      </c>
      <c r="H74" s="26">
        <v>1601000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291901000</v>
      </c>
      <c r="G118" s="15">
        <f>SUM(G45)</f>
        <v>264572000</v>
      </c>
      <c r="H118" s="15">
        <f>SUM(H45)</f>
        <v>175536000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E1:H250"/>
  <sheetViews>
    <sheetView showGridLines="0" topLeftCell="A64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108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87712000</v>
      </c>
      <c r="G5" s="8">
        <v>87629000</v>
      </c>
      <c r="H5" s="8">
        <v>85496000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29802000</v>
      </c>
      <c r="G7" s="9">
        <f>SUM(G8:G19)</f>
        <v>26052000</v>
      </c>
      <c r="H7" s="9">
        <f>SUM(H8:H19)</f>
        <v>27637000</v>
      </c>
    </row>
    <row r="8" spans="5:8" ht="13.8" x14ac:dyDescent="0.3">
      <c r="E8" s="10" t="s">
        <v>11</v>
      </c>
      <c r="F8" s="11">
        <v>18159000</v>
      </c>
      <c r="G8" s="11">
        <v>18847000</v>
      </c>
      <c r="H8" s="11">
        <v>20128000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11643000</v>
      </c>
      <c r="G11" s="11">
        <v>7205000</v>
      </c>
      <c r="H11" s="11">
        <v>7509000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4541000</v>
      </c>
      <c r="G20" s="8">
        <f>SUM(G21:G29)</f>
        <v>6000000</v>
      </c>
      <c r="H20" s="8">
        <f>SUM(H21:H29)</f>
        <v>7000000</v>
      </c>
    </row>
    <row r="21" spans="5:8" ht="13.8" x14ac:dyDescent="0.3">
      <c r="E21" s="10" t="s">
        <v>24</v>
      </c>
      <c r="F21" s="12">
        <v>3000000</v>
      </c>
      <c r="G21" s="12">
        <v>3000000</v>
      </c>
      <c r="H21" s="12">
        <v>3000000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1541000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>
        <v>3000000</v>
      </c>
      <c r="H26" s="11">
        <v>4000000</v>
      </c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122055000</v>
      </c>
      <c r="G30" s="15">
        <f>+G5+G6+G7+G20</f>
        <v>119681000</v>
      </c>
      <c r="H30" s="15">
        <f>+H5+H6+H7+H20</f>
        <v>120133000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4072000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>
        <v>4072000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0</v>
      </c>
      <c r="G41" s="18">
        <f>+G32+G39</f>
        <v>0</v>
      </c>
      <c r="H41" s="18">
        <f>+H32+H39</f>
        <v>4072000</v>
      </c>
    </row>
    <row r="42" spans="5:8" ht="13.8" x14ac:dyDescent="0.25">
      <c r="E42" s="17" t="s">
        <v>40</v>
      </c>
      <c r="F42" s="18">
        <f>+F30+F41</f>
        <v>122055000</v>
      </c>
      <c r="G42" s="18">
        <f>+G30+G41</f>
        <v>119681000</v>
      </c>
      <c r="H42" s="18">
        <f>+H30+H41</f>
        <v>124205000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2103000</v>
      </c>
      <c r="G45" s="9">
        <f t="shared" ref="G45:H45" si="0">SUM(G47+G63+G69)</f>
        <v>2198000</v>
      </c>
      <c r="H45" s="9">
        <f t="shared" si="0"/>
        <v>2308000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2103000</v>
      </c>
      <c r="G69" s="8">
        <f>SUM(G70:G75)</f>
        <v>2198000</v>
      </c>
      <c r="H69" s="8">
        <f t="shared" ref="H69" si="3">SUM(H70:H75)</f>
        <v>2308000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1079000</v>
      </c>
      <c r="G74" s="11">
        <v>1128000</v>
      </c>
      <c r="H74" s="26">
        <v>1190000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2103000</v>
      </c>
      <c r="G118" s="15">
        <f>SUM(G45)</f>
        <v>2198000</v>
      </c>
      <c r="H118" s="15">
        <f>SUM(H45)</f>
        <v>2308000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E1:H250"/>
  <sheetViews>
    <sheetView showGridLines="0" topLeftCell="A53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109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97995000</v>
      </c>
      <c r="G5" s="8">
        <v>98022000</v>
      </c>
      <c r="H5" s="8">
        <v>95798000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20974000</v>
      </c>
      <c r="G7" s="9">
        <f>SUM(G8:G19)</f>
        <v>27574000</v>
      </c>
      <c r="H7" s="9">
        <f>SUM(H8:H19)</f>
        <v>29571000</v>
      </c>
    </row>
    <row r="8" spans="5:8" ht="13.8" x14ac:dyDescent="0.3">
      <c r="E8" s="10" t="s">
        <v>11</v>
      </c>
      <c r="F8" s="11">
        <v>20974000</v>
      </c>
      <c r="G8" s="11">
        <v>21810000</v>
      </c>
      <c r="H8" s="11">
        <v>23365000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>
        <v>5764000</v>
      </c>
      <c r="H11" s="11">
        <v>6206000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3310000</v>
      </c>
      <c r="G20" s="8">
        <f>SUM(G21:G29)</f>
        <v>2000000</v>
      </c>
      <c r="H20" s="8">
        <f>SUM(H21:H29)</f>
        <v>2200000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1410000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122279000</v>
      </c>
      <c r="G30" s="15">
        <f>+G5+G6+G7+G20</f>
        <v>127596000</v>
      </c>
      <c r="H30" s="15">
        <f>+H5+H6+H7+H20</f>
        <v>127569000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3105000</v>
      </c>
      <c r="G32" s="8">
        <f>SUM(G33:G38)</f>
        <v>4116000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3105000</v>
      </c>
      <c r="G34" s="11">
        <v>4116000</v>
      </c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3105000</v>
      </c>
      <c r="G41" s="18">
        <f>+G32+G39</f>
        <v>4116000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125384000</v>
      </c>
      <c r="G42" s="18">
        <f>+G30+G41</f>
        <v>131712000</v>
      </c>
      <c r="H42" s="18">
        <f>+H30+H41</f>
        <v>127569000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6060000</v>
      </c>
      <c r="G45" s="9">
        <f t="shared" ref="G45:H45" si="0">SUM(G47+G63+G69)</f>
        <v>5065000</v>
      </c>
      <c r="H45" s="9">
        <f t="shared" si="0"/>
        <v>5230000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2200000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>
        <v>1000000</v>
      </c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>
        <v>1200000</v>
      </c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3860000</v>
      </c>
      <c r="G69" s="8">
        <f>SUM(G70:G75)</f>
        <v>5065000</v>
      </c>
      <c r="H69" s="8">
        <f t="shared" ref="H69" si="3">SUM(H70:H75)</f>
        <v>5230000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3076000</v>
      </c>
      <c r="G73" s="11">
        <v>3214000</v>
      </c>
      <c r="H73" s="26">
        <v>3358000</v>
      </c>
    </row>
    <row r="74" spans="5:8" x14ac:dyDescent="0.25">
      <c r="E74" s="1" t="s">
        <v>171</v>
      </c>
      <c r="F74" s="25">
        <v>784000</v>
      </c>
      <c r="G74" s="11">
        <v>1851000</v>
      </c>
      <c r="H74" s="26">
        <v>1872000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6060000</v>
      </c>
      <c r="G118" s="15">
        <f>SUM(G45)</f>
        <v>5065000</v>
      </c>
      <c r="H118" s="15">
        <f>SUM(H45)</f>
        <v>5230000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E1:H250"/>
  <sheetViews>
    <sheetView showGridLines="0" topLeftCell="A62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110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167007000</v>
      </c>
      <c r="G5" s="8">
        <v>165477000</v>
      </c>
      <c r="H5" s="8">
        <v>159481000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58248000</v>
      </c>
      <c r="G7" s="9">
        <f>SUM(G8:G19)</f>
        <v>52996000</v>
      </c>
      <c r="H7" s="9">
        <f>SUM(H8:H19)</f>
        <v>47833000</v>
      </c>
    </row>
    <row r="8" spans="5:8" ht="13.8" x14ac:dyDescent="0.3">
      <c r="E8" s="10" t="s">
        <v>11</v>
      </c>
      <c r="F8" s="11">
        <v>42689000</v>
      </c>
      <c r="G8" s="11">
        <v>34138000</v>
      </c>
      <c r="H8" s="11">
        <v>36833000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6701000</v>
      </c>
      <c r="G11" s="11">
        <v>10000000</v>
      </c>
      <c r="H11" s="11">
        <v>11000000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>
        <v>8858000</v>
      </c>
      <c r="G17" s="12">
        <v>8858000</v>
      </c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4457000</v>
      </c>
      <c r="G20" s="8">
        <f>SUM(G21:G29)</f>
        <v>1900000</v>
      </c>
      <c r="H20" s="8">
        <f>SUM(H21:H29)</f>
        <v>2100000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2100000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2657000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229712000</v>
      </c>
      <c r="G30" s="15">
        <f>+G5+G6+G7+G20</f>
        <v>220373000</v>
      </c>
      <c r="H30" s="15">
        <f>+H5+H6+H7+H20</f>
        <v>209414000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10737000</v>
      </c>
      <c r="G32" s="8">
        <f>SUM(G33:G38)</f>
        <v>43005000</v>
      </c>
      <c r="H32" s="8">
        <f>SUM(H33:H38)</f>
        <v>12532000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10737000</v>
      </c>
      <c r="G34" s="11">
        <v>43005000</v>
      </c>
      <c r="H34" s="11">
        <v>12532000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10737000</v>
      </c>
      <c r="G41" s="18">
        <f>+G32+G39</f>
        <v>43005000</v>
      </c>
      <c r="H41" s="18">
        <f>+H32+H39</f>
        <v>12532000</v>
      </c>
    </row>
    <row r="42" spans="5:8" ht="13.8" x14ac:dyDescent="0.25">
      <c r="E42" s="17" t="s">
        <v>40</v>
      </c>
      <c r="F42" s="18">
        <f>+F30+F41</f>
        <v>240449000</v>
      </c>
      <c r="G42" s="18">
        <f>+G30+G41</f>
        <v>263378000</v>
      </c>
      <c r="H42" s="18">
        <f>+H30+H41</f>
        <v>221946000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3380000</v>
      </c>
      <c r="G45" s="9">
        <f t="shared" ref="G45:H45" si="0">SUM(G47+G63+G69)</f>
        <v>3699000</v>
      </c>
      <c r="H45" s="9">
        <f t="shared" si="0"/>
        <v>3770000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3380000</v>
      </c>
      <c r="G69" s="8">
        <f>SUM(G70:G75)</f>
        <v>3699000</v>
      </c>
      <c r="H69" s="8">
        <f t="shared" ref="H69" si="3">SUM(H70:H75)</f>
        <v>3770000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260000</v>
      </c>
      <c r="G72" s="11">
        <v>283000</v>
      </c>
      <c r="H72" s="26">
        <v>335000</v>
      </c>
    </row>
    <row r="73" spans="5:8" x14ac:dyDescent="0.25">
      <c r="E73" s="1" t="s">
        <v>170</v>
      </c>
      <c r="F73" s="25">
        <v>2051000</v>
      </c>
      <c r="G73" s="11">
        <v>2142000</v>
      </c>
      <c r="H73" s="26">
        <v>2238000</v>
      </c>
    </row>
    <row r="74" spans="5:8" x14ac:dyDescent="0.25">
      <c r="E74" s="1" t="s">
        <v>171</v>
      </c>
      <c r="F74" s="25">
        <v>1069000</v>
      </c>
      <c r="G74" s="11">
        <v>1274000</v>
      </c>
      <c r="H74" s="26">
        <v>1197000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3380000</v>
      </c>
      <c r="G118" s="15">
        <f>SUM(G45)</f>
        <v>3699000</v>
      </c>
      <c r="H118" s="15">
        <f>SUM(H45)</f>
        <v>3770000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E1:H250"/>
  <sheetViews>
    <sheetView showGridLines="0" topLeftCell="A61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111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245836000</v>
      </c>
      <c r="G5" s="8">
        <v>244341000</v>
      </c>
      <c r="H5" s="8">
        <v>236533000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55670000</v>
      </c>
      <c r="G7" s="9">
        <f>SUM(G8:G19)</f>
        <v>56193000</v>
      </c>
      <c r="H7" s="9">
        <f>SUM(H8:H19)</f>
        <v>59628000</v>
      </c>
    </row>
    <row r="8" spans="5:8" ht="13.8" x14ac:dyDescent="0.3">
      <c r="E8" s="10" t="s">
        <v>11</v>
      </c>
      <c r="F8" s="11">
        <v>43819000</v>
      </c>
      <c r="G8" s="11">
        <v>45849000</v>
      </c>
      <c r="H8" s="11">
        <v>49628000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11851000</v>
      </c>
      <c r="G11" s="11">
        <v>10344000</v>
      </c>
      <c r="H11" s="11">
        <v>10000000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5307000</v>
      </c>
      <c r="G20" s="8">
        <f>SUM(G21:G29)</f>
        <v>3500000</v>
      </c>
      <c r="H20" s="8">
        <f>SUM(H21:H29)</f>
        <v>3500000</v>
      </c>
    </row>
    <row r="21" spans="5:8" ht="13.8" x14ac:dyDescent="0.3">
      <c r="E21" s="10" t="s">
        <v>24</v>
      </c>
      <c r="F21" s="12">
        <v>3500000</v>
      </c>
      <c r="G21" s="12">
        <v>3500000</v>
      </c>
      <c r="H21" s="12">
        <v>3500000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1807000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306813000</v>
      </c>
      <c r="G30" s="15">
        <f>+G5+G6+G7+G20</f>
        <v>304034000</v>
      </c>
      <c r="H30" s="15">
        <f>+H5+H6+H7+H20</f>
        <v>299661000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10279000</v>
      </c>
      <c r="G32" s="8">
        <f>SUM(G33:G38)</f>
        <v>20039000</v>
      </c>
      <c r="H32" s="8">
        <f>SUM(H33:H38)</f>
        <v>25156000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10279000</v>
      </c>
      <c r="G34" s="11">
        <v>20039000</v>
      </c>
      <c r="H34" s="11">
        <v>25156000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10279000</v>
      </c>
      <c r="G41" s="18">
        <f>+G32+G39</f>
        <v>20039000</v>
      </c>
      <c r="H41" s="18">
        <f>+H32+H39</f>
        <v>25156000</v>
      </c>
    </row>
    <row r="42" spans="5:8" ht="13.8" x14ac:dyDescent="0.25">
      <c r="E42" s="17" t="s">
        <v>40</v>
      </c>
      <c r="F42" s="18">
        <f>+F30+F41</f>
        <v>317092000</v>
      </c>
      <c r="G42" s="18">
        <f>+G30+G41</f>
        <v>324073000</v>
      </c>
      <c r="H42" s="18">
        <f>+H30+H41</f>
        <v>324817000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7452000</v>
      </c>
      <c r="G45" s="9">
        <f t="shared" ref="G45:H45" si="0">SUM(G47+G63+G69)</f>
        <v>7934000</v>
      </c>
      <c r="H45" s="9">
        <f t="shared" si="0"/>
        <v>8219000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7452000</v>
      </c>
      <c r="G69" s="8">
        <f>SUM(G70:G75)</f>
        <v>7934000</v>
      </c>
      <c r="H69" s="8">
        <f t="shared" ref="H69" si="3">SUM(H70:H75)</f>
        <v>8219000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497000</v>
      </c>
      <c r="G72" s="11">
        <v>530000</v>
      </c>
      <c r="H72" s="26">
        <v>582000</v>
      </c>
    </row>
    <row r="73" spans="5:8" x14ac:dyDescent="0.25">
      <c r="E73" s="1" t="s">
        <v>170</v>
      </c>
      <c r="F73" s="25">
        <v>6149000</v>
      </c>
      <c r="G73" s="11">
        <v>6424000</v>
      </c>
      <c r="H73" s="26">
        <v>6712000</v>
      </c>
    </row>
    <row r="74" spans="5:8" x14ac:dyDescent="0.25">
      <c r="E74" s="1" t="s">
        <v>171</v>
      </c>
      <c r="F74" s="25">
        <v>806000</v>
      </c>
      <c r="G74" s="11">
        <v>980000</v>
      </c>
      <c r="H74" s="26">
        <v>925000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7452000</v>
      </c>
      <c r="G118" s="15">
        <f>SUM(G45)</f>
        <v>7934000</v>
      </c>
      <c r="H118" s="15">
        <f>SUM(H45)</f>
        <v>8219000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E1:H250"/>
  <sheetViews>
    <sheetView showGridLines="0" topLeftCell="A49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112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325368000</v>
      </c>
      <c r="G5" s="8">
        <v>328087000</v>
      </c>
      <c r="H5" s="8">
        <v>324076000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99971000</v>
      </c>
      <c r="G7" s="9">
        <f>SUM(G8:G19)</f>
        <v>83941000</v>
      </c>
      <c r="H7" s="9">
        <f>SUM(H8:H19)</f>
        <v>92003000</v>
      </c>
    </row>
    <row r="8" spans="5:8" ht="13.8" x14ac:dyDescent="0.3">
      <c r="E8" s="10" t="s">
        <v>11</v>
      </c>
      <c r="F8" s="11">
        <v>82415000</v>
      </c>
      <c r="G8" s="11">
        <v>75941000</v>
      </c>
      <c r="H8" s="11">
        <v>82503000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15556000</v>
      </c>
      <c r="G11" s="11">
        <v>6000000</v>
      </c>
      <c r="H11" s="11">
        <v>7000000</v>
      </c>
    </row>
    <row r="12" spans="5:8" ht="13.8" x14ac:dyDescent="0.3">
      <c r="E12" s="10" t="s">
        <v>15</v>
      </c>
      <c r="F12" s="12">
        <v>2000000</v>
      </c>
      <c r="G12" s="12">
        <v>2000000</v>
      </c>
      <c r="H12" s="12">
        <v>2500000</v>
      </c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8471000</v>
      </c>
      <c r="G20" s="8">
        <f>SUM(G21:G29)</f>
        <v>7500000</v>
      </c>
      <c r="H20" s="8">
        <f>SUM(H21:H29)</f>
        <v>8200000</v>
      </c>
    </row>
    <row r="21" spans="5:8" ht="13.8" x14ac:dyDescent="0.3">
      <c r="E21" s="10" t="s">
        <v>24</v>
      </c>
      <c r="F21" s="12">
        <v>2000000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2471000</v>
      </c>
      <c r="G23" s="11"/>
      <c r="H23" s="11"/>
    </row>
    <row r="24" spans="5:8" ht="13.8" x14ac:dyDescent="0.3">
      <c r="E24" s="10" t="s">
        <v>27</v>
      </c>
      <c r="F24" s="11">
        <v>4000000</v>
      </c>
      <c r="G24" s="11">
        <v>5500000</v>
      </c>
      <c r="H24" s="11">
        <v>6000000</v>
      </c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433810000</v>
      </c>
      <c r="G30" s="15">
        <f>+G5+G6+G7+G20</f>
        <v>419528000</v>
      </c>
      <c r="H30" s="15">
        <f>+H5+H6+H7+H20</f>
        <v>424279000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19480000</v>
      </c>
      <c r="G32" s="8">
        <f>SUM(G33:G38)</f>
        <v>3817000</v>
      </c>
      <c r="H32" s="8">
        <f>SUM(H33:H38)</f>
        <v>9465000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17480000</v>
      </c>
      <c r="G34" s="11">
        <v>3717000</v>
      </c>
      <c r="H34" s="11">
        <v>9365000</v>
      </c>
    </row>
    <row r="35" spans="5:8" ht="13.8" x14ac:dyDescent="0.3">
      <c r="E35" s="10" t="s">
        <v>37</v>
      </c>
      <c r="F35" s="11">
        <v>2000000</v>
      </c>
      <c r="G35" s="11">
        <v>100000</v>
      </c>
      <c r="H35" s="11">
        <v>100000</v>
      </c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19480000</v>
      </c>
      <c r="G41" s="18">
        <f>+G32+G39</f>
        <v>3817000</v>
      </c>
      <c r="H41" s="18">
        <f>+H32+H39</f>
        <v>9465000</v>
      </c>
    </row>
    <row r="42" spans="5:8" ht="13.8" x14ac:dyDescent="0.25">
      <c r="E42" s="17" t="s">
        <v>40</v>
      </c>
      <c r="F42" s="18">
        <f>+F30+F41</f>
        <v>453290000</v>
      </c>
      <c r="G42" s="18">
        <f>+G30+G41</f>
        <v>423345000</v>
      </c>
      <c r="H42" s="18">
        <f>+H30+H41</f>
        <v>433744000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117402000</v>
      </c>
      <c r="G45" s="9">
        <f t="shared" ref="G45:H45" si="0">SUM(G47+G63+G69)</f>
        <v>139491000</v>
      </c>
      <c r="H45" s="9">
        <f t="shared" si="0"/>
        <v>134143000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3000000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>
        <v>3000000</v>
      </c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96983000</v>
      </c>
      <c r="G63" s="8">
        <f t="shared" ref="G63:H63" si="2">SUM(G64:G67)</f>
        <v>115569000</v>
      </c>
      <c r="H63" s="8">
        <f t="shared" si="2"/>
        <v>109114000</v>
      </c>
    </row>
    <row r="64" spans="5:8" x14ac:dyDescent="0.25">
      <c r="E64" s="1" t="s">
        <v>162</v>
      </c>
      <c r="F64" s="30">
        <v>1772000</v>
      </c>
      <c r="G64" s="31">
        <v>1772000</v>
      </c>
      <c r="H64" s="32">
        <v>1772000</v>
      </c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>
        <v>78506000</v>
      </c>
      <c r="G66" s="11">
        <v>98542000</v>
      </c>
      <c r="H66" s="26">
        <v>107342000</v>
      </c>
    </row>
    <row r="67" spans="5:8" x14ac:dyDescent="0.25">
      <c r="E67" s="1" t="s">
        <v>165</v>
      </c>
      <c r="F67" s="27">
        <v>16705000</v>
      </c>
      <c r="G67" s="28">
        <v>15255000</v>
      </c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20419000</v>
      </c>
      <c r="G69" s="8">
        <f>SUM(G70:G75)</f>
        <v>20922000</v>
      </c>
      <c r="H69" s="8">
        <f t="shared" ref="H69" si="3">SUM(H70:H75)</f>
        <v>25029000</v>
      </c>
    </row>
    <row r="70" spans="5:8" x14ac:dyDescent="0.25">
      <c r="E70" s="1" t="s">
        <v>167</v>
      </c>
      <c r="F70" s="30">
        <v>822000</v>
      </c>
      <c r="G70" s="31">
        <v>822000</v>
      </c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260000</v>
      </c>
      <c r="G72" s="11">
        <v>272000</v>
      </c>
      <c r="H72" s="26">
        <v>335000</v>
      </c>
    </row>
    <row r="73" spans="5:8" x14ac:dyDescent="0.25">
      <c r="E73" s="1" t="s">
        <v>170</v>
      </c>
      <c r="F73" s="25">
        <v>6149000</v>
      </c>
      <c r="G73" s="11">
        <v>6424000</v>
      </c>
      <c r="H73" s="26">
        <v>6712000</v>
      </c>
    </row>
    <row r="74" spans="5:8" x14ac:dyDescent="0.25">
      <c r="E74" s="1" t="s">
        <v>171</v>
      </c>
      <c r="F74" s="25">
        <v>2394000</v>
      </c>
      <c r="G74" s="11">
        <v>2374000</v>
      </c>
      <c r="H74" s="26">
        <v>2331000</v>
      </c>
    </row>
    <row r="75" spans="5:8" x14ac:dyDescent="0.25">
      <c r="E75" s="1" t="s">
        <v>172</v>
      </c>
      <c r="F75" s="27">
        <v>10794000</v>
      </c>
      <c r="G75" s="28">
        <v>11030000</v>
      </c>
      <c r="H75" s="29">
        <v>15651000</v>
      </c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117402000</v>
      </c>
      <c r="G118" s="15">
        <f>SUM(G45)</f>
        <v>139491000</v>
      </c>
      <c r="H118" s="15">
        <f>SUM(H45)</f>
        <v>134143000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E1:H250"/>
  <sheetViews>
    <sheetView showGridLines="0" topLeftCell="A54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113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70647000</v>
      </c>
      <c r="G5" s="8">
        <v>72887000</v>
      </c>
      <c r="H5" s="8">
        <v>74339000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33121000</v>
      </c>
      <c r="G7" s="9">
        <f>SUM(G8:G19)</f>
        <v>23791000</v>
      </c>
      <c r="H7" s="9">
        <f>SUM(H8:H19)</f>
        <v>23974000</v>
      </c>
    </row>
    <row r="8" spans="5:8" ht="13.8" x14ac:dyDescent="0.3">
      <c r="E8" s="10" t="s">
        <v>11</v>
      </c>
      <c r="F8" s="11">
        <v>17155000</v>
      </c>
      <c r="G8" s="11">
        <v>17791000</v>
      </c>
      <c r="H8" s="11">
        <v>18974000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9559000</v>
      </c>
      <c r="G11" s="11">
        <v>6000000</v>
      </c>
      <c r="H11" s="11">
        <v>5000000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>
        <v>6407000</v>
      </c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7561000</v>
      </c>
      <c r="G20" s="8">
        <f>SUM(G21:G29)</f>
        <v>6000000</v>
      </c>
      <c r="H20" s="8">
        <f>SUM(H21:H29)</f>
        <v>7200000</v>
      </c>
    </row>
    <row r="21" spans="5:8" ht="13.8" x14ac:dyDescent="0.3">
      <c r="E21" s="10" t="s">
        <v>24</v>
      </c>
      <c r="F21" s="12">
        <v>2000000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1561000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>
        <v>4000000</v>
      </c>
      <c r="G26" s="11">
        <v>4000000</v>
      </c>
      <c r="H26" s="11">
        <v>5000000</v>
      </c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111329000</v>
      </c>
      <c r="G30" s="15">
        <f>+G5+G6+G7+G20</f>
        <v>102678000</v>
      </c>
      <c r="H30" s="15">
        <f>+H5+H6+H7+H20</f>
        <v>105513000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9048000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>
        <v>9048000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0</v>
      </c>
      <c r="G41" s="18">
        <f>+G32+G39</f>
        <v>0</v>
      </c>
      <c r="H41" s="18">
        <f>+H32+H39</f>
        <v>9048000</v>
      </c>
    </row>
    <row r="42" spans="5:8" ht="13.8" x14ac:dyDescent="0.25">
      <c r="E42" s="17" t="s">
        <v>40</v>
      </c>
      <c r="F42" s="18">
        <f>+F30+F41</f>
        <v>111329000</v>
      </c>
      <c r="G42" s="18">
        <f>+G30+G41</f>
        <v>102678000</v>
      </c>
      <c r="H42" s="18">
        <f>+H30+H41</f>
        <v>114561000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7942000</v>
      </c>
      <c r="G45" s="9">
        <f t="shared" ref="G45:H45" si="0">SUM(G47+G63+G69)</f>
        <v>7133000</v>
      </c>
      <c r="H45" s="9">
        <f t="shared" si="0"/>
        <v>7365000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7942000</v>
      </c>
      <c r="G69" s="8">
        <f>SUM(G70:G75)</f>
        <v>7133000</v>
      </c>
      <c r="H69" s="8">
        <f t="shared" ref="H69" si="3">SUM(H70:H75)</f>
        <v>7365000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596000</v>
      </c>
      <c r="G72" s="11">
        <v>634000</v>
      </c>
      <c r="H72" s="26">
        <v>686000</v>
      </c>
    </row>
    <row r="73" spans="5:8" x14ac:dyDescent="0.25">
      <c r="E73" s="1" t="s">
        <v>170</v>
      </c>
      <c r="F73" s="25">
        <v>4103000</v>
      </c>
      <c r="G73" s="11">
        <v>4286000</v>
      </c>
      <c r="H73" s="26">
        <v>4478000</v>
      </c>
    </row>
    <row r="74" spans="5:8" x14ac:dyDescent="0.25">
      <c r="E74" s="1" t="s">
        <v>171</v>
      </c>
      <c r="F74" s="25">
        <v>3243000</v>
      </c>
      <c r="G74" s="11">
        <v>2213000</v>
      </c>
      <c r="H74" s="26">
        <v>2201000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7942000</v>
      </c>
      <c r="G118" s="15">
        <f>SUM(G45)</f>
        <v>7133000</v>
      </c>
      <c r="H118" s="15">
        <f>SUM(H45)</f>
        <v>7365000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E1:H250"/>
  <sheetViews>
    <sheetView showGridLines="0" topLeftCell="A53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114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188876000</v>
      </c>
      <c r="G5" s="8">
        <v>186478000</v>
      </c>
      <c r="H5" s="8">
        <v>178773000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62602000</v>
      </c>
      <c r="G7" s="9">
        <f>SUM(G8:G19)</f>
        <v>55756000</v>
      </c>
      <c r="H7" s="9">
        <f>SUM(H8:H19)</f>
        <v>55786000</v>
      </c>
    </row>
    <row r="8" spans="5:8" ht="13.8" x14ac:dyDescent="0.3">
      <c r="E8" s="10" t="s">
        <v>11</v>
      </c>
      <c r="F8" s="11">
        <v>46128000</v>
      </c>
      <c r="G8" s="11">
        <v>37756000</v>
      </c>
      <c r="H8" s="11">
        <v>40786000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16474000</v>
      </c>
      <c r="G11" s="11">
        <v>18000000</v>
      </c>
      <c r="H11" s="11">
        <v>15000000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3278000</v>
      </c>
      <c r="G20" s="8">
        <f>SUM(G21:G29)</f>
        <v>1900000</v>
      </c>
      <c r="H20" s="8">
        <f>SUM(H21:H29)</f>
        <v>2100000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2100000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1478000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254756000</v>
      </c>
      <c r="G30" s="15">
        <f>+G5+G6+G7+G20</f>
        <v>244134000</v>
      </c>
      <c r="H30" s="15">
        <f>+H5+H6+H7+H20</f>
        <v>236659000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7638000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>
        <v>7638000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0</v>
      </c>
      <c r="G41" s="18">
        <f>+G32+G39</f>
        <v>0</v>
      </c>
      <c r="H41" s="18">
        <f>+H32+H39</f>
        <v>7638000</v>
      </c>
    </row>
    <row r="42" spans="5:8" ht="13.8" x14ac:dyDescent="0.25">
      <c r="E42" s="17" t="s">
        <v>40</v>
      </c>
      <c r="F42" s="18">
        <f>+F30+F41</f>
        <v>254756000</v>
      </c>
      <c r="G42" s="18">
        <f>+G30+G41</f>
        <v>244134000</v>
      </c>
      <c r="H42" s="18">
        <f>+H30+H41</f>
        <v>244297000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4208000</v>
      </c>
      <c r="G45" s="9">
        <f t="shared" ref="G45:H45" si="0">SUM(G47+G63+G69)</f>
        <v>4493000</v>
      </c>
      <c r="H45" s="9">
        <f t="shared" si="0"/>
        <v>4583000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4208000</v>
      </c>
      <c r="G69" s="8">
        <f>SUM(G70:G75)</f>
        <v>4493000</v>
      </c>
      <c r="H69" s="8">
        <f t="shared" ref="H69" si="3">SUM(H70:H75)</f>
        <v>4583000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2050000</v>
      </c>
      <c r="G73" s="11">
        <v>2142000</v>
      </c>
      <c r="H73" s="26">
        <v>2238000</v>
      </c>
    </row>
    <row r="74" spans="5:8" x14ac:dyDescent="0.25">
      <c r="E74" s="1" t="s">
        <v>171</v>
      </c>
      <c r="F74" s="25">
        <v>2158000</v>
      </c>
      <c r="G74" s="11">
        <v>2351000</v>
      </c>
      <c r="H74" s="26">
        <v>2345000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4208000</v>
      </c>
      <c r="G118" s="15">
        <f>SUM(G45)</f>
        <v>4493000</v>
      </c>
      <c r="H118" s="15">
        <f>SUM(H45)</f>
        <v>4583000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E1:H250"/>
  <sheetViews>
    <sheetView showGridLines="0" topLeftCell="A54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115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232162000</v>
      </c>
      <c r="G5" s="8">
        <v>230293000</v>
      </c>
      <c r="H5" s="8">
        <v>222294000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68160000</v>
      </c>
      <c r="G7" s="9">
        <f>SUM(G8:G19)</f>
        <v>68546000</v>
      </c>
      <c r="H7" s="9">
        <f>SUM(H8:H19)</f>
        <v>65280000</v>
      </c>
    </row>
    <row r="8" spans="5:8" ht="13.8" x14ac:dyDescent="0.3">
      <c r="E8" s="10" t="s">
        <v>11</v>
      </c>
      <c r="F8" s="11">
        <v>43516000</v>
      </c>
      <c r="G8" s="11">
        <v>45531000</v>
      </c>
      <c r="H8" s="11">
        <v>49280000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18629000</v>
      </c>
      <c r="G11" s="11">
        <v>17000000</v>
      </c>
      <c r="H11" s="11">
        <v>16000000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>
        <v>6015000</v>
      </c>
      <c r="G17" s="12">
        <v>6015000</v>
      </c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5087000</v>
      </c>
      <c r="G20" s="8">
        <f>SUM(G21:G29)</f>
        <v>1900000</v>
      </c>
      <c r="H20" s="8">
        <f>SUM(H21:H29)</f>
        <v>2100000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2100000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3287000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305409000</v>
      </c>
      <c r="G30" s="15">
        <f>+G5+G6+G7+G20</f>
        <v>300739000</v>
      </c>
      <c r="H30" s="15">
        <f>+H5+H6+H7+H20</f>
        <v>289674000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3831000</v>
      </c>
      <c r="G32" s="8">
        <f>SUM(G33:G38)</f>
        <v>0</v>
      </c>
      <c r="H32" s="8">
        <f>SUM(H33:H38)</f>
        <v>2826000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3831000</v>
      </c>
      <c r="G34" s="11"/>
      <c r="H34" s="11">
        <v>2826000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3831000</v>
      </c>
      <c r="G41" s="18">
        <f>+G32+G39</f>
        <v>0</v>
      </c>
      <c r="H41" s="18">
        <f>+H32+H39</f>
        <v>2826000</v>
      </c>
    </row>
    <row r="42" spans="5:8" ht="13.8" x14ac:dyDescent="0.25">
      <c r="E42" s="17" t="s">
        <v>40</v>
      </c>
      <c r="F42" s="18">
        <f>+F30+F41</f>
        <v>309240000</v>
      </c>
      <c r="G42" s="18">
        <f>+G30+G41</f>
        <v>300739000</v>
      </c>
      <c r="H42" s="18">
        <f>+H30+H41</f>
        <v>292500000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2524000</v>
      </c>
      <c r="G45" s="9">
        <f t="shared" ref="G45:H45" si="0">SUM(G47+G63+G69)</f>
        <v>2744000</v>
      </c>
      <c r="H45" s="9">
        <f t="shared" si="0"/>
        <v>2755000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2524000</v>
      </c>
      <c r="G69" s="8">
        <f>SUM(G70:G75)</f>
        <v>2744000</v>
      </c>
      <c r="H69" s="8">
        <f t="shared" ref="H69" si="3">SUM(H70:H75)</f>
        <v>2755000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1500000</v>
      </c>
      <c r="G74" s="11">
        <v>1674000</v>
      </c>
      <c r="H74" s="26">
        <v>1637000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2524000</v>
      </c>
      <c r="G118" s="15">
        <f>SUM(G45)</f>
        <v>2744000</v>
      </c>
      <c r="H118" s="15">
        <f>SUM(H45)</f>
        <v>2755000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E1:H250"/>
  <sheetViews>
    <sheetView showGridLines="0" topLeftCell="A55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116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186113000</v>
      </c>
      <c r="G5" s="8">
        <v>186714000</v>
      </c>
      <c r="H5" s="8">
        <v>183193000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58291000</v>
      </c>
      <c r="G7" s="9">
        <f>SUM(G8:G19)</f>
        <v>43022000</v>
      </c>
      <c r="H7" s="9">
        <f>SUM(H8:H19)</f>
        <v>45892000</v>
      </c>
    </row>
    <row r="8" spans="5:8" ht="13.8" x14ac:dyDescent="0.3">
      <c r="E8" s="10" t="s">
        <v>11</v>
      </c>
      <c r="F8" s="11">
        <v>44480000</v>
      </c>
      <c r="G8" s="11">
        <v>36022000</v>
      </c>
      <c r="H8" s="11">
        <v>38892000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13811000</v>
      </c>
      <c r="G11" s="11">
        <v>7000000</v>
      </c>
      <c r="H11" s="11">
        <v>7000000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4615000</v>
      </c>
      <c r="G20" s="8">
        <f>SUM(G21:G29)</f>
        <v>2500000</v>
      </c>
      <c r="H20" s="8">
        <f>SUM(H21:H29)</f>
        <v>2700000</v>
      </c>
    </row>
    <row r="21" spans="5:8" ht="13.8" x14ac:dyDescent="0.3">
      <c r="E21" s="10" t="s">
        <v>24</v>
      </c>
      <c r="F21" s="12">
        <v>2500000</v>
      </c>
      <c r="G21" s="12">
        <v>2500000</v>
      </c>
      <c r="H21" s="12">
        <v>2700000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2115000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249019000</v>
      </c>
      <c r="G30" s="15">
        <f>+G5+G6+G7+G20</f>
        <v>232236000</v>
      </c>
      <c r="H30" s="15">
        <f>+H5+H6+H7+H20</f>
        <v>231785000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929000</v>
      </c>
      <c r="G32" s="8">
        <f>SUM(G33:G38)</f>
        <v>13211000</v>
      </c>
      <c r="H32" s="8">
        <f>SUM(H33:H38)</f>
        <v>4603000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929000</v>
      </c>
      <c r="G34" s="11">
        <v>13211000</v>
      </c>
      <c r="H34" s="11">
        <v>4603000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929000</v>
      </c>
      <c r="G41" s="18">
        <f>+G32+G39</f>
        <v>13211000</v>
      </c>
      <c r="H41" s="18">
        <f>+H32+H39</f>
        <v>4603000</v>
      </c>
    </row>
    <row r="42" spans="5:8" ht="13.8" x14ac:dyDescent="0.25">
      <c r="E42" s="17" t="s">
        <v>40</v>
      </c>
      <c r="F42" s="18">
        <f>+F30+F41</f>
        <v>249948000</v>
      </c>
      <c r="G42" s="18">
        <f>+G30+G41</f>
        <v>245447000</v>
      </c>
      <c r="H42" s="18">
        <f>+H30+H41</f>
        <v>236388000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2725000</v>
      </c>
      <c r="G45" s="9">
        <f t="shared" ref="G45:H45" si="0">SUM(G47+G63+G69)</f>
        <v>2840000</v>
      </c>
      <c r="H45" s="9">
        <f t="shared" si="0"/>
        <v>2573000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2725000</v>
      </c>
      <c r="G69" s="8">
        <f>SUM(G70:G75)</f>
        <v>2840000</v>
      </c>
      <c r="H69" s="8">
        <f t="shared" ref="H69" si="3">SUM(H70:H75)</f>
        <v>2573000</v>
      </c>
    </row>
    <row r="70" spans="5:8" x14ac:dyDescent="0.25">
      <c r="E70" s="1" t="s">
        <v>167</v>
      </c>
      <c r="F70" s="30">
        <v>415000</v>
      </c>
      <c r="G70" s="31">
        <v>415000</v>
      </c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260000</v>
      </c>
      <c r="G72" s="11">
        <v>283000</v>
      </c>
      <c r="H72" s="26">
        <v>335000</v>
      </c>
    </row>
    <row r="73" spans="5:8" x14ac:dyDescent="0.25">
      <c r="E73" s="1" t="s">
        <v>170</v>
      </c>
      <c r="F73" s="25">
        <v>2050000</v>
      </c>
      <c r="G73" s="11">
        <v>2142000</v>
      </c>
      <c r="H73" s="26">
        <v>2238000</v>
      </c>
    </row>
    <row r="74" spans="5:8" x14ac:dyDescent="0.25">
      <c r="E74" s="1" t="s">
        <v>171</v>
      </c>
      <c r="F74" s="25"/>
      <c r="G74" s="11"/>
      <c r="H74" s="26"/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2725000</v>
      </c>
      <c r="G118" s="15">
        <f>SUM(G45)</f>
        <v>2840000</v>
      </c>
      <c r="H118" s="15">
        <f>SUM(H45)</f>
        <v>2573000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E1:H250"/>
  <sheetViews>
    <sheetView showGridLines="0" topLeftCell="A61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117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540119000</v>
      </c>
      <c r="G5" s="8">
        <v>563790000</v>
      </c>
      <c r="H5" s="8">
        <v>584127000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251027000</v>
      </c>
      <c r="G7" s="9">
        <f>SUM(G8:G19)</f>
        <v>240315000</v>
      </c>
      <c r="H7" s="9">
        <f>SUM(H8:H19)</f>
        <v>259267000</v>
      </c>
    </row>
    <row r="8" spans="5:8" ht="13.8" x14ac:dyDescent="0.3">
      <c r="E8" s="10" t="s">
        <v>11</v>
      </c>
      <c r="F8" s="11">
        <v>131792000</v>
      </c>
      <c r="G8" s="11">
        <v>138424000</v>
      </c>
      <c r="H8" s="11">
        <v>150767000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22344000</v>
      </c>
      <c r="G11" s="11">
        <v>18000000</v>
      </c>
      <c r="H11" s="11">
        <v>18500000</v>
      </c>
    </row>
    <row r="12" spans="5:8" ht="13.8" x14ac:dyDescent="0.3">
      <c r="E12" s="10" t="s">
        <v>15</v>
      </c>
      <c r="F12" s="12">
        <v>20000000</v>
      </c>
      <c r="G12" s="12">
        <v>2000000</v>
      </c>
      <c r="H12" s="12">
        <v>5000000</v>
      </c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70000000</v>
      </c>
      <c r="G16" s="11">
        <v>75000000</v>
      </c>
      <c r="H16" s="11">
        <v>85000000</v>
      </c>
    </row>
    <row r="17" spans="5:8" ht="13.8" x14ac:dyDescent="0.3">
      <c r="E17" s="10" t="s">
        <v>20</v>
      </c>
      <c r="F17" s="12">
        <v>6891000</v>
      </c>
      <c r="G17" s="12">
        <v>6891000</v>
      </c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3696000</v>
      </c>
      <c r="G20" s="8">
        <f>SUM(G21:G29)</f>
        <v>1900000</v>
      </c>
      <c r="H20" s="8">
        <f>SUM(H21:H29)</f>
        <v>2100000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2100000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1896000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794842000</v>
      </c>
      <c r="G30" s="15">
        <f>+G5+G6+G7+G20</f>
        <v>806005000</v>
      </c>
      <c r="H30" s="15">
        <f>+H5+H6+H7+H20</f>
        <v>845494000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1369000</v>
      </c>
      <c r="G32" s="8">
        <f>SUM(G33:G38)</f>
        <v>42795000</v>
      </c>
      <c r="H32" s="8">
        <f>SUM(H33:H38)</f>
        <v>17608000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1269000</v>
      </c>
      <c r="G34" s="11">
        <v>42695000</v>
      </c>
      <c r="H34" s="11">
        <v>17508000</v>
      </c>
    </row>
    <row r="35" spans="5:8" ht="13.8" x14ac:dyDescent="0.3">
      <c r="E35" s="10" t="s">
        <v>37</v>
      </c>
      <c r="F35" s="11">
        <v>100000</v>
      </c>
      <c r="G35" s="11">
        <v>100000</v>
      </c>
      <c r="H35" s="11">
        <v>100000</v>
      </c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1369000</v>
      </c>
      <c r="G41" s="18">
        <f>+G32+G39</f>
        <v>42795000</v>
      </c>
      <c r="H41" s="18">
        <f>+H32+H39</f>
        <v>17608000</v>
      </c>
    </row>
    <row r="42" spans="5:8" ht="13.8" x14ac:dyDescent="0.25">
      <c r="E42" s="17" t="s">
        <v>40</v>
      </c>
      <c r="F42" s="18">
        <f>+F30+F41</f>
        <v>796211000</v>
      </c>
      <c r="G42" s="18">
        <f>+G30+G41</f>
        <v>848800000</v>
      </c>
      <c r="H42" s="18">
        <f>+H30+H41</f>
        <v>863102000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121973000</v>
      </c>
      <c r="G45" s="9">
        <f t="shared" ref="G45:H45" si="0">SUM(G47+G63+G69)</f>
        <v>180281000</v>
      </c>
      <c r="H45" s="9">
        <f t="shared" si="0"/>
        <v>130232000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100946000</v>
      </c>
      <c r="G63" s="8">
        <f t="shared" ref="G63:H63" si="2">SUM(G64:G67)</f>
        <v>158868000</v>
      </c>
      <c r="H63" s="8">
        <f t="shared" si="2"/>
        <v>108407000</v>
      </c>
    </row>
    <row r="64" spans="5:8" x14ac:dyDescent="0.25">
      <c r="E64" s="1" t="s">
        <v>162</v>
      </c>
      <c r="F64" s="30">
        <v>11625000</v>
      </c>
      <c r="G64" s="31">
        <v>10033000</v>
      </c>
      <c r="H64" s="32">
        <v>8073000</v>
      </c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>
        <v>63829000</v>
      </c>
      <c r="G66" s="11">
        <v>92428000</v>
      </c>
      <c r="H66" s="26">
        <v>55734000</v>
      </c>
    </row>
    <row r="67" spans="5:8" x14ac:dyDescent="0.25">
      <c r="E67" s="1" t="s">
        <v>165</v>
      </c>
      <c r="F67" s="27">
        <v>25492000</v>
      </c>
      <c r="G67" s="28">
        <v>56407000</v>
      </c>
      <c r="H67" s="29">
        <v>44600000</v>
      </c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21027000</v>
      </c>
      <c r="G69" s="8">
        <f>SUM(G70:G75)</f>
        <v>21413000</v>
      </c>
      <c r="H69" s="8">
        <f t="shared" ref="H69" si="3">SUM(H70:H75)</f>
        <v>21825000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497000</v>
      </c>
      <c r="G72" s="11">
        <v>519000</v>
      </c>
      <c r="H72" s="26">
        <v>582000</v>
      </c>
    </row>
    <row r="73" spans="5:8" x14ac:dyDescent="0.25">
      <c r="E73" s="1" t="s">
        <v>170</v>
      </c>
      <c r="F73" s="25">
        <v>7300000</v>
      </c>
      <c r="G73" s="11">
        <v>7627000</v>
      </c>
      <c r="H73" s="26">
        <v>7969000</v>
      </c>
    </row>
    <row r="74" spans="5:8" x14ac:dyDescent="0.25">
      <c r="E74" s="1" t="s">
        <v>171</v>
      </c>
      <c r="F74" s="25">
        <v>3230000</v>
      </c>
      <c r="G74" s="11">
        <v>3267000</v>
      </c>
      <c r="H74" s="26">
        <v>3274000</v>
      </c>
    </row>
    <row r="75" spans="5:8" x14ac:dyDescent="0.25">
      <c r="E75" s="1" t="s">
        <v>172</v>
      </c>
      <c r="F75" s="27">
        <v>10000000</v>
      </c>
      <c r="G75" s="28">
        <v>10000000</v>
      </c>
      <c r="H75" s="29">
        <v>10000000</v>
      </c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121973000</v>
      </c>
      <c r="G118" s="15">
        <f>SUM(G45)</f>
        <v>180281000</v>
      </c>
      <c r="H118" s="15">
        <f>SUM(H45)</f>
        <v>130232000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E1:H250"/>
  <sheetViews>
    <sheetView showGridLines="0" topLeftCell="A62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118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39936000</v>
      </c>
      <c r="G5" s="8">
        <v>39692000</v>
      </c>
      <c r="H5" s="8">
        <v>38469000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31858000</v>
      </c>
      <c r="G7" s="9">
        <f>SUM(G8:G19)</f>
        <v>24611000</v>
      </c>
      <c r="H7" s="9">
        <f>SUM(H8:H19)</f>
        <v>15932000</v>
      </c>
    </row>
    <row r="8" spans="5:8" ht="13.8" x14ac:dyDescent="0.3">
      <c r="E8" s="10" t="s">
        <v>11</v>
      </c>
      <c r="F8" s="11">
        <v>10160000</v>
      </c>
      <c r="G8" s="11">
        <v>10430000</v>
      </c>
      <c r="H8" s="11">
        <v>10932000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15518000</v>
      </c>
      <c r="G11" s="11">
        <v>8000000</v>
      </c>
      <c r="H11" s="11">
        <v>5000000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>
        <v>6180000</v>
      </c>
      <c r="G17" s="12">
        <v>6181000</v>
      </c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4331000</v>
      </c>
      <c r="G20" s="8">
        <f>SUM(G21:G29)</f>
        <v>7000000</v>
      </c>
      <c r="H20" s="8">
        <f>SUM(H21:H29)</f>
        <v>8000000</v>
      </c>
    </row>
    <row r="21" spans="5:8" ht="13.8" x14ac:dyDescent="0.3">
      <c r="E21" s="10" t="s">
        <v>24</v>
      </c>
      <c r="F21" s="12">
        <v>3000000</v>
      </c>
      <c r="G21" s="12">
        <v>3000000</v>
      </c>
      <c r="H21" s="12">
        <v>3000000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1331000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>
        <v>4000000</v>
      </c>
      <c r="H26" s="11">
        <v>5000000</v>
      </c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76125000</v>
      </c>
      <c r="G30" s="15">
        <f>+G5+G6+G7+G20</f>
        <v>71303000</v>
      </c>
      <c r="H30" s="15">
        <f>+H5+H6+H7+H20</f>
        <v>62401000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4881000</v>
      </c>
      <c r="G32" s="8">
        <f>SUM(G33:G38)</f>
        <v>3977000</v>
      </c>
      <c r="H32" s="8">
        <f>SUM(H33:H38)</f>
        <v>5994000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4881000</v>
      </c>
      <c r="G34" s="11">
        <v>3977000</v>
      </c>
      <c r="H34" s="11">
        <v>5994000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4881000</v>
      </c>
      <c r="G41" s="18">
        <f>+G32+G39</f>
        <v>3977000</v>
      </c>
      <c r="H41" s="18">
        <f>+H32+H39</f>
        <v>5994000</v>
      </c>
    </row>
    <row r="42" spans="5:8" ht="13.8" x14ac:dyDescent="0.25">
      <c r="E42" s="17" t="s">
        <v>40</v>
      </c>
      <c r="F42" s="18">
        <f>+F30+F41</f>
        <v>81006000</v>
      </c>
      <c r="G42" s="18">
        <f>+G30+G41</f>
        <v>75280000</v>
      </c>
      <c r="H42" s="18">
        <f>+H30+H41</f>
        <v>68395000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2036000</v>
      </c>
      <c r="G45" s="9">
        <f t="shared" ref="G45:H45" si="0">SUM(G47+G63+G69)</f>
        <v>2270000</v>
      </c>
      <c r="H45" s="9">
        <f t="shared" si="0"/>
        <v>2253000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2036000</v>
      </c>
      <c r="G69" s="8">
        <f>SUM(G70:G75)</f>
        <v>2270000</v>
      </c>
      <c r="H69" s="8">
        <f t="shared" ref="H69" si="3">SUM(H70:H75)</f>
        <v>2253000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1012000</v>
      </c>
      <c r="G74" s="11">
        <v>1200000</v>
      </c>
      <c r="H74" s="26">
        <v>1135000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2036000</v>
      </c>
      <c r="G118" s="15">
        <f>SUM(G45)</f>
        <v>2270000</v>
      </c>
      <c r="H118" s="15">
        <f>SUM(H45)</f>
        <v>2253000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E1:H250"/>
  <sheetViews>
    <sheetView showGridLines="0" topLeftCell="A59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119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120689000</v>
      </c>
      <c r="G5" s="8">
        <v>119066000</v>
      </c>
      <c r="H5" s="8">
        <v>114044000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24921000</v>
      </c>
      <c r="G7" s="9">
        <f>SUM(G8:G19)</f>
        <v>28721000</v>
      </c>
      <c r="H7" s="9">
        <f>SUM(H8:H19)</f>
        <v>30703000</v>
      </c>
    </row>
    <row r="8" spans="5:8" ht="13.8" x14ac:dyDescent="0.3">
      <c r="E8" s="10" t="s">
        <v>11</v>
      </c>
      <c r="F8" s="11">
        <v>24921000</v>
      </c>
      <c r="G8" s="11">
        <v>25963000</v>
      </c>
      <c r="H8" s="11">
        <v>27903000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>
        <v>2758000</v>
      </c>
      <c r="H11" s="11">
        <v>2800000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3670000</v>
      </c>
      <c r="G20" s="8">
        <f>SUM(G21:G29)</f>
        <v>2000000</v>
      </c>
      <c r="H20" s="8">
        <f>SUM(H21:H29)</f>
        <v>2200000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1770000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149280000</v>
      </c>
      <c r="G30" s="15">
        <f>+G5+G6+G7+G20</f>
        <v>149787000</v>
      </c>
      <c r="H30" s="15">
        <f>+H5+H6+H7+H20</f>
        <v>146947000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1942000</v>
      </c>
      <c r="G32" s="8">
        <f>SUM(G33:G38)</f>
        <v>1762000</v>
      </c>
      <c r="H32" s="8">
        <f>SUM(H33:H38)</f>
        <v>12328000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1942000</v>
      </c>
      <c r="G34" s="11">
        <v>1762000</v>
      </c>
      <c r="H34" s="11">
        <v>12328000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1942000</v>
      </c>
      <c r="G41" s="18">
        <f>+G32+G39</f>
        <v>1762000</v>
      </c>
      <c r="H41" s="18">
        <f>+H32+H39</f>
        <v>12328000</v>
      </c>
    </row>
    <row r="42" spans="5:8" ht="13.8" x14ac:dyDescent="0.25">
      <c r="E42" s="17" t="s">
        <v>40</v>
      </c>
      <c r="F42" s="18">
        <f>+F30+F41</f>
        <v>151222000</v>
      </c>
      <c r="G42" s="18">
        <f>+G30+G41</f>
        <v>151549000</v>
      </c>
      <c r="H42" s="18">
        <f>+H30+H41</f>
        <v>159275000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2457000</v>
      </c>
      <c r="G45" s="9">
        <f t="shared" ref="G45:H45" si="0">SUM(G47+G63+G69)</f>
        <v>2711000</v>
      </c>
      <c r="H45" s="9">
        <f t="shared" si="0"/>
        <v>2683000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2457000</v>
      </c>
      <c r="G69" s="8">
        <f>SUM(G70:G75)</f>
        <v>2711000</v>
      </c>
      <c r="H69" s="8">
        <f t="shared" ref="H69" si="3">SUM(H70:H75)</f>
        <v>2683000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1433000</v>
      </c>
      <c r="G74" s="11">
        <v>1641000</v>
      </c>
      <c r="H74" s="26">
        <v>1565000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2457000</v>
      </c>
      <c r="G118" s="15">
        <f>SUM(G45)</f>
        <v>2711000</v>
      </c>
      <c r="H118" s="15">
        <f>SUM(H45)</f>
        <v>2683000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E1:H250"/>
  <sheetViews>
    <sheetView showGridLines="0" topLeftCell="A54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120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104192000</v>
      </c>
      <c r="G5" s="8">
        <v>103192000</v>
      </c>
      <c r="H5" s="8">
        <v>99414000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28260000</v>
      </c>
      <c r="G7" s="9">
        <f>SUM(G8:G19)</f>
        <v>27918000</v>
      </c>
      <c r="H7" s="9">
        <f>SUM(H8:H19)</f>
        <v>32827000</v>
      </c>
    </row>
    <row r="8" spans="5:8" ht="13.8" x14ac:dyDescent="0.3">
      <c r="E8" s="10" t="s">
        <v>11</v>
      </c>
      <c r="F8" s="11">
        <v>20507000</v>
      </c>
      <c r="G8" s="11">
        <v>21318000</v>
      </c>
      <c r="H8" s="11">
        <v>22827000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7753000</v>
      </c>
      <c r="G11" s="11">
        <v>6600000</v>
      </c>
      <c r="H11" s="11">
        <v>10000000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4482000</v>
      </c>
      <c r="G20" s="8">
        <f>SUM(G21:G29)</f>
        <v>3000000</v>
      </c>
      <c r="H20" s="8">
        <f>SUM(H21:H29)</f>
        <v>3000000</v>
      </c>
    </row>
    <row r="21" spans="5:8" ht="13.8" x14ac:dyDescent="0.3">
      <c r="E21" s="10" t="s">
        <v>24</v>
      </c>
      <c r="F21" s="12">
        <v>3000000</v>
      </c>
      <c r="G21" s="12">
        <v>3000000</v>
      </c>
      <c r="H21" s="12">
        <v>3000000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1482000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136934000</v>
      </c>
      <c r="G30" s="15">
        <f>+G5+G6+G7+G20</f>
        <v>134110000</v>
      </c>
      <c r="H30" s="15">
        <f>+H5+H6+H7+H20</f>
        <v>135241000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7830000</v>
      </c>
      <c r="G32" s="8">
        <f>SUM(G33:G38)</f>
        <v>7103000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7830000</v>
      </c>
      <c r="G34" s="11">
        <v>7103000</v>
      </c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7830000</v>
      </c>
      <c r="G41" s="18">
        <f>+G32+G39</f>
        <v>7103000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144764000</v>
      </c>
      <c r="G42" s="18">
        <f>+G30+G41</f>
        <v>141213000</v>
      </c>
      <c r="H42" s="18">
        <f>+H30+H41</f>
        <v>135241000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3550000</v>
      </c>
      <c r="G45" s="9">
        <f t="shared" ref="G45:H45" si="0">SUM(G47+G63+G69)</f>
        <v>3790000</v>
      </c>
      <c r="H45" s="9">
        <f t="shared" si="0"/>
        <v>3890000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3550000</v>
      </c>
      <c r="G69" s="8">
        <f>SUM(G70:G75)</f>
        <v>3790000</v>
      </c>
      <c r="H69" s="8">
        <f t="shared" ref="H69" si="3">SUM(H70:H75)</f>
        <v>3890000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2050000</v>
      </c>
      <c r="G73" s="11">
        <v>2142000</v>
      </c>
      <c r="H73" s="26">
        <v>2238000</v>
      </c>
    </row>
    <row r="74" spans="5:8" x14ac:dyDescent="0.25">
      <c r="E74" s="1" t="s">
        <v>171</v>
      </c>
      <c r="F74" s="25">
        <v>1500000</v>
      </c>
      <c r="G74" s="11">
        <v>1648000</v>
      </c>
      <c r="H74" s="26">
        <v>1652000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3550000</v>
      </c>
      <c r="G118" s="15">
        <f>SUM(G45)</f>
        <v>3790000</v>
      </c>
      <c r="H118" s="15">
        <f>SUM(H45)</f>
        <v>3890000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E1:H250"/>
  <sheetViews>
    <sheetView showGridLines="0" topLeftCell="A56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121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192178000</v>
      </c>
      <c r="G5" s="8">
        <v>191306000</v>
      </c>
      <c r="H5" s="8">
        <v>185615000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45170000</v>
      </c>
      <c r="G7" s="9">
        <f>SUM(G8:G19)</f>
        <v>39909000</v>
      </c>
      <c r="H7" s="9">
        <f>SUM(H8:H19)</f>
        <v>42841000</v>
      </c>
    </row>
    <row r="8" spans="5:8" ht="13.8" x14ac:dyDescent="0.3">
      <c r="E8" s="10" t="s">
        <v>11</v>
      </c>
      <c r="F8" s="11">
        <v>40696000</v>
      </c>
      <c r="G8" s="11">
        <v>34145000</v>
      </c>
      <c r="H8" s="11">
        <v>36841000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4474000</v>
      </c>
      <c r="G11" s="11">
        <v>5764000</v>
      </c>
      <c r="H11" s="11">
        <v>6000000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4990000</v>
      </c>
      <c r="G20" s="8">
        <f>SUM(G21:G29)</f>
        <v>3000000</v>
      </c>
      <c r="H20" s="8">
        <f>SUM(H21:H29)</f>
        <v>3000000</v>
      </c>
    </row>
    <row r="21" spans="5:8" ht="13.8" x14ac:dyDescent="0.3">
      <c r="E21" s="10" t="s">
        <v>24</v>
      </c>
      <c r="F21" s="12">
        <v>3000000</v>
      </c>
      <c r="G21" s="12">
        <v>3000000</v>
      </c>
      <c r="H21" s="12">
        <v>3000000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1990000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242338000</v>
      </c>
      <c r="G30" s="15">
        <f>+G5+G6+G7+G20</f>
        <v>234215000</v>
      </c>
      <c r="H30" s="15">
        <f>+H5+H6+H7+H20</f>
        <v>231456000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900000</v>
      </c>
      <c r="G32" s="8">
        <f>SUM(G33:G38)</f>
        <v>5271000</v>
      </c>
      <c r="H32" s="8">
        <f>SUM(H33:H38)</f>
        <v>285000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900000</v>
      </c>
      <c r="G34" s="11">
        <v>5271000</v>
      </c>
      <c r="H34" s="11">
        <v>285000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900000</v>
      </c>
      <c r="G41" s="18">
        <f>+G32+G39</f>
        <v>5271000</v>
      </c>
      <c r="H41" s="18">
        <f>+H32+H39</f>
        <v>285000</v>
      </c>
    </row>
    <row r="42" spans="5:8" ht="13.8" x14ac:dyDescent="0.25">
      <c r="E42" s="17" t="s">
        <v>40</v>
      </c>
      <c r="F42" s="18">
        <f>+F30+F41</f>
        <v>243238000</v>
      </c>
      <c r="G42" s="18">
        <f>+G30+G41</f>
        <v>239486000</v>
      </c>
      <c r="H42" s="18">
        <f>+H30+H41</f>
        <v>231741000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13375000</v>
      </c>
      <c r="G45" s="9">
        <f t="shared" ref="G45:H45" si="0">SUM(G47+G63+G69)</f>
        <v>20445000</v>
      </c>
      <c r="H45" s="9">
        <f t="shared" si="0"/>
        <v>16368000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5000000</v>
      </c>
      <c r="H47" s="8">
        <f t="shared" si="1"/>
        <v>3500000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>
        <v>5000000</v>
      </c>
      <c r="H56" s="26">
        <v>3500000</v>
      </c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13375000</v>
      </c>
      <c r="G69" s="8">
        <f>SUM(G70:G75)</f>
        <v>15445000</v>
      </c>
      <c r="H69" s="8">
        <f t="shared" ref="H69" si="3">SUM(H70:H75)</f>
        <v>12868000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2050000</v>
      </c>
      <c r="G73" s="11">
        <v>2142000</v>
      </c>
      <c r="H73" s="26">
        <v>2238000</v>
      </c>
    </row>
    <row r="74" spans="5:8" x14ac:dyDescent="0.25">
      <c r="E74" s="1" t="s">
        <v>171</v>
      </c>
      <c r="F74" s="25">
        <v>531000</v>
      </c>
      <c r="G74" s="11">
        <v>641000</v>
      </c>
      <c r="H74" s="26">
        <v>630000</v>
      </c>
    </row>
    <row r="75" spans="5:8" x14ac:dyDescent="0.25">
      <c r="E75" s="1" t="s">
        <v>172</v>
      </c>
      <c r="F75" s="27">
        <v>10794000</v>
      </c>
      <c r="G75" s="28">
        <v>12662000</v>
      </c>
      <c r="H75" s="29">
        <v>10000000</v>
      </c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13375000</v>
      </c>
      <c r="G118" s="15">
        <f>SUM(G45)</f>
        <v>20445000</v>
      </c>
      <c r="H118" s="15">
        <f>SUM(H45)</f>
        <v>16368000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E1:H250"/>
  <sheetViews>
    <sheetView showGridLines="0" topLeftCell="A56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122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215636000</v>
      </c>
      <c r="G5" s="8">
        <v>217209000</v>
      </c>
      <c r="H5" s="8">
        <v>214251000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48730000</v>
      </c>
      <c r="G7" s="9">
        <f>SUM(G8:G19)</f>
        <v>52416000</v>
      </c>
      <c r="H7" s="9">
        <f>SUM(H8:H19)</f>
        <v>56931000</v>
      </c>
    </row>
    <row r="8" spans="5:8" ht="13.8" x14ac:dyDescent="0.3">
      <c r="E8" s="10" t="s">
        <v>11</v>
      </c>
      <c r="F8" s="11">
        <v>43212000</v>
      </c>
      <c r="G8" s="11">
        <v>45211000</v>
      </c>
      <c r="H8" s="11">
        <v>48931000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5518000</v>
      </c>
      <c r="G11" s="11">
        <v>7205000</v>
      </c>
      <c r="H11" s="11">
        <v>8000000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4793000</v>
      </c>
      <c r="G20" s="8">
        <f>SUM(G21:G29)</f>
        <v>3000000</v>
      </c>
      <c r="H20" s="8">
        <f>SUM(H21:H29)</f>
        <v>3000000</v>
      </c>
    </row>
    <row r="21" spans="5:8" ht="13.8" x14ac:dyDescent="0.3">
      <c r="E21" s="10" t="s">
        <v>24</v>
      </c>
      <c r="F21" s="12">
        <v>3000000</v>
      </c>
      <c r="G21" s="12">
        <v>3000000</v>
      </c>
      <c r="H21" s="12">
        <v>3000000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1793000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269159000</v>
      </c>
      <c r="G30" s="15">
        <f>+G5+G6+G7+G20</f>
        <v>272625000</v>
      </c>
      <c r="H30" s="15">
        <f>+H5+H6+H7+H20</f>
        <v>274182000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1366000</v>
      </c>
      <c r="G32" s="8">
        <f>SUM(G33:G38)</f>
        <v>20767000</v>
      </c>
      <c r="H32" s="8">
        <f>SUM(H33:H38)</f>
        <v>9660000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1366000</v>
      </c>
      <c r="G34" s="11">
        <v>20767000</v>
      </c>
      <c r="H34" s="11">
        <v>9660000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1366000</v>
      </c>
      <c r="G41" s="18">
        <f>+G32+G39</f>
        <v>20767000</v>
      </c>
      <c r="H41" s="18">
        <f>+H32+H39</f>
        <v>9660000</v>
      </c>
    </row>
    <row r="42" spans="5:8" ht="13.8" x14ac:dyDescent="0.25">
      <c r="E42" s="17" t="s">
        <v>40</v>
      </c>
      <c r="F42" s="18">
        <f>+F30+F41</f>
        <v>270525000</v>
      </c>
      <c r="G42" s="18">
        <f>+G30+G41</f>
        <v>293392000</v>
      </c>
      <c r="H42" s="18">
        <f>+H30+H41</f>
        <v>283842000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6235000</v>
      </c>
      <c r="G45" s="9">
        <f t="shared" ref="G45:H45" si="0">SUM(G47+G63+G69)</f>
        <v>5566000</v>
      </c>
      <c r="H45" s="9">
        <f t="shared" si="0"/>
        <v>5810000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1000000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>
        <v>1000000</v>
      </c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5235000</v>
      </c>
      <c r="G69" s="8">
        <f>SUM(G70:G75)</f>
        <v>5566000</v>
      </c>
      <c r="H69" s="8">
        <f t="shared" ref="H69" si="3">SUM(H70:H75)</f>
        <v>5810000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260000</v>
      </c>
      <c r="G72" s="11">
        <v>283000</v>
      </c>
      <c r="H72" s="26">
        <v>335000</v>
      </c>
    </row>
    <row r="73" spans="5:8" x14ac:dyDescent="0.25">
      <c r="E73" s="1" t="s">
        <v>170</v>
      </c>
      <c r="F73" s="25">
        <v>3697000</v>
      </c>
      <c r="G73" s="11">
        <v>3862000</v>
      </c>
      <c r="H73" s="26">
        <v>4035000</v>
      </c>
    </row>
    <row r="74" spans="5:8" x14ac:dyDescent="0.25">
      <c r="E74" s="1" t="s">
        <v>171</v>
      </c>
      <c r="F74" s="25">
        <v>1278000</v>
      </c>
      <c r="G74" s="11">
        <v>1421000</v>
      </c>
      <c r="H74" s="26">
        <v>1440000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6235000</v>
      </c>
      <c r="G118" s="15">
        <f>SUM(G45)</f>
        <v>5566000</v>
      </c>
      <c r="H118" s="15">
        <f>SUM(H45)</f>
        <v>5810000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E1:H250"/>
  <sheetViews>
    <sheetView showGridLines="0" topLeftCell="A67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123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211260000</v>
      </c>
      <c r="G5" s="8">
        <v>207702000</v>
      </c>
      <c r="H5" s="8">
        <v>197873000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36925000</v>
      </c>
      <c r="G7" s="9">
        <f>SUM(G8:G19)</f>
        <v>42918000</v>
      </c>
      <c r="H7" s="9">
        <f>SUM(H8:H19)</f>
        <v>46703000</v>
      </c>
    </row>
    <row r="8" spans="5:8" ht="13.8" x14ac:dyDescent="0.3">
      <c r="E8" s="10" t="s">
        <v>11</v>
      </c>
      <c r="F8" s="11">
        <v>36925000</v>
      </c>
      <c r="G8" s="11">
        <v>38595000</v>
      </c>
      <c r="H8" s="11">
        <v>41703000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>
        <v>4323000</v>
      </c>
      <c r="H11" s="11">
        <v>5000000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4307000</v>
      </c>
      <c r="G20" s="8">
        <f>SUM(G21:G29)</f>
        <v>2000000</v>
      </c>
      <c r="H20" s="8">
        <f>SUM(H21:H29)</f>
        <v>2200000</v>
      </c>
    </row>
    <row r="21" spans="5:8" ht="13.8" x14ac:dyDescent="0.3">
      <c r="E21" s="10" t="s">
        <v>24</v>
      </c>
      <c r="F21" s="12">
        <v>2000000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2307000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252492000</v>
      </c>
      <c r="G30" s="15">
        <f>+G5+G6+G7+G20</f>
        <v>252620000</v>
      </c>
      <c r="H30" s="15">
        <f>+H5+H6+H7+H20</f>
        <v>246776000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4141000</v>
      </c>
      <c r="G32" s="8">
        <f>SUM(G33:G38)</f>
        <v>8413000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4141000</v>
      </c>
      <c r="G34" s="11">
        <v>8413000</v>
      </c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4141000</v>
      </c>
      <c r="G41" s="18">
        <f>+G32+G39</f>
        <v>8413000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256633000</v>
      </c>
      <c r="G42" s="18">
        <f>+G30+G41</f>
        <v>261033000</v>
      </c>
      <c r="H42" s="18">
        <f>+H30+H41</f>
        <v>246776000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2783000</v>
      </c>
      <c r="G45" s="9">
        <f t="shared" ref="G45:H45" si="0">SUM(G47+G63+G69)</f>
        <v>2993000</v>
      </c>
      <c r="H45" s="9">
        <f t="shared" si="0"/>
        <v>3038000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2783000</v>
      </c>
      <c r="G69" s="8">
        <f>SUM(G70:G75)</f>
        <v>2993000</v>
      </c>
      <c r="H69" s="8">
        <f t="shared" ref="H69" si="3">SUM(H70:H75)</f>
        <v>3038000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1759000</v>
      </c>
      <c r="G74" s="11">
        <v>1923000</v>
      </c>
      <c r="H74" s="26">
        <v>1920000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2783000</v>
      </c>
      <c r="G118" s="15">
        <f>SUM(G45)</f>
        <v>2993000</v>
      </c>
      <c r="H118" s="15">
        <f>SUM(H45)</f>
        <v>3038000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E1:H250"/>
  <sheetViews>
    <sheetView showGridLines="0" topLeftCell="A60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124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218026000</v>
      </c>
      <c r="G5" s="8">
        <v>213971000</v>
      </c>
      <c r="H5" s="8">
        <v>203295000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40714000</v>
      </c>
      <c r="G7" s="9">
        <f>SUM(G8:G19)</f>
        <v>43990000</v>
      </c>
      <c r="H7" s="9">
        <f>SUM(H8:H19)</f>
        <v>46386000</v>
      </c>
    </row>
    <row r="8" spans="5:8" ht="13.8" x14ac:dyDescent="0.3">
      <c r="E8" s="10" t="s">
        <v>11</v>
      </c>
      <c r="F8" s="11">
        <v>35780000</v>
      </c>
      <c r="G8" s="11">
        <v>37390000</v>
      </c>
      <c r="H8" s="11">
        <v>40386000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4934000</v>
      </c>
      <c r="G11" s="11">
        <v>6600000</v>
      </c>
      <c r="H11" s="11">
        <v>6000000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4420000</v>
      </c>
      <c r="G20" s="8">
        <f>SUM(G21:G29)</f>
        <v>2000000</v>
      </c>
      <c r="H20" s="8">
        <f>SUM(H21:H29)</f>
        <v>2200000</v>
      </c>
    </row>
    <row r="21" spans="5:8" ht="13.8" x14ac:dyDescent="0.3">
      <c r="E21" s="10" t="s">
        <v>24</v>
      </c>
      <c r="F21" s="12">
        <v>2000000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2420000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263160000</v>
      </c>
      <c r="G30" s="15">
        <f>+G5+G6+G7+G20</f>
        <v>259961000</v>
      </c>
      <c r="H30" s="15">
        <f>+H5+H6+H7+H20</f>
        <v>251881000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9935000</v>
      </c>
      <c r="G32" s="8">
        <f>SUM(G33:G38)</f>
        <v>27900000</v>
      </c>
      <c r="H32" s="8">
        <f>SUM(H33:H38)</f>
        <v>28732000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9935000</v>
      </c>
      <c r="G34" s="11">
        <v>27900000</v>
      </c>
      <c r="H34" s="11">
        <v>28732000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9935000</v>
      </c>
      <c r="G41" s="18">
        <f>+G32+G39</f>
        <v>27900000</v>
      </c>
      <c r="H41" s="18">
        <f>+H32+H39</f>
        <v>28732000</v>
      </c>
    </row>
    <row r="42" spans="5:8" ht="13.8" x14ac:dyDescent="0.25">
      <c r="E42" s="17" t="s">
        <v>40</v>
      </c>
      <c r="F42" s="18">
        <f>+F30+F41</f>
        <v>273095000</v>
      </c>
      <c r="G42" s="18">
        <f>+G30+G41</f>
        <v>287861000</v>
      </c>
      <c r="H42" s="18">
        <f>+H30+H41</f>
        <v>280613000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2103000</v>
      </c>
      <c r="G45" s="9">
        <f t="shared" ref="G45:H45" si="0">SUM(G47+G63+G69)</f>
        <v>2292000</v>
      </c>
      <c r="H45" s="9">
        <f t="shared" si="0"/>
        <v>2330000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2103000</v>
      </c>
      <c r="G69" s="8">
        <f>SUM(G70:G75)</f>
        <v>2292000</v>
      </c>
      <c r="H69" s="8">
        <f t="shared" ref="H69" si="3">SUM(H70:H75)</f>
        <v>2330000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1079000</v>
      </c>
      <c r="G74" s="11">
        <v>1222000</v>
      </c>
      <c r="H74" s="26">
        <v>1212000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2103000</v>
      </c>
      <c r="G118" s="15">
        <f>SUM(G45)</f>
        <v>2292000</v>
      </c>
      <c r="H118" s="15">
        <f>SUM(H45)</f>
        <v>2330000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E1:H250"/>
  <sheetViews>
    <sheetView showGridLines="0" topLeftCell="A59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125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242421000</v>
      </c>
      <c r="G5" s="8">
        <v>240699000</v>
      </c>
      <c r="H5" s="8">
        <v>232654000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54074000</v>
      </c>
      <c r="G7" s="9">
        <f>SUM(G8:G19)</f>
        <v>50900000</v>
      </c>
      <c r="H7" s="9">
        <f>SUM(H8:H19)</f>
        <v>55859000</v>
      </c>
    </row>
    <row r="8" spans="5:8" ht="13.8" x14ac:dyDescent="0.3">
      <c r="E8" s="10" t="s">
        <v>11</v>
      </c>
      <c r="F8" s="11">
        <v>40541000</v>
      </c>
      <c r="G8" s="11">
        <v>42400000</v>
      </c>
      <c r="H8" s="11">
        <v>45859000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13533000</v>
      </c>
      <c r="G11" s="11">
        <v>8500000</v>
      </c>
      <c r="H11" s="11">
        <v>10000000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4252000</v>
      </c>
      <c r="G20" s="8">
        <f>SUM(G21:G29)</f>
        <v>1900000</v>
      </c>
      <c r="H20" s="8">
        <f>SUM(H21:H29)</f>
        <v>2200000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2452000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300747000</v>
      </c>
      <c r="G30" s="15">
        <f>+G5+G6+G7+G20</f>
        <v>293499000</v>
      </c>
      <c r="H30" s="15">
        <f>+H5+H6+H7+H20</f>
        <v>290713000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66281000</v>
      </c>
      <c r="G32" s="8">
        <f>SUM(G33:G38)</f>
        <v>27693000</v>
      </c>
      <c r="H32" s="8">
        <f>SUM(H33:H38)</f>
        <v>17157000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66281000</v>
      </c>
      <c r="G34" s="11">
        <v>27693000</v>
      </c>
      <c r="H34" s="11">
        <v>17157000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66281000</v>
      </c>
      <c r="G41" s="18">
        <f>+G32+G39</f>
        <v>27693000</v>
      </c>
      <c r="H41" s="18">
        <f>+H32+H39</f>
        <v>17157000</v>
      </c>
    </row>
    <row r="42" spans="5:8" ht="13.8" x14ac:dyDescent="0.25">
      <c r="E42" s="17" t="s">
        <v>40</v>
      </c>
      <c r="F42" s="18">
        <f>+F30+F41</f>
        <v>367028000</v>
      </c>
      <c r="G42" s="18">
        <f>+G30+G41</f>
        <v>321192000</v>
      </c>
      <c r="H42" s="18">
        <f>+H30+H41</f>
        <v>307870000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3062000</v>
      </c>
      <c r="G45" s="9">
        <f t="shared" ref="G45:H45" si="0">SUM(G47+G63+G69)</f>
        <v>2406000</v>
      </c>
      <c r="H45" s="9">
        <f t="shared" si="0"/>
        <v>2448000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3062000</v>
      </c>
      <c r="G69" s="8">
        <f>SUM(G70:G75)</f>
        <v>2406000</v>
      </c>
      <c r="H69" s="8">
        <f t="shared" ref="H69" si="3">SUM(H70:H75)</f>
        <v>2448000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2050000</v>
      </c>
      <c r="G73" s="11">
        <v>1242000</v>
      </c>
      <c r="H73" s="26">
        <v>1298000</v>
      </c>
    </row>
    <row r="74" spans="5:8" x14ac:dyDescent="0.25">
      <c r="E74" s="1" t="s">
        <v>171</v>
      </c>
      <c r="F74" s="25">
        <v>1012000</v>
      </c>
      <c r="G74" s="11">
        <v>1164000</v>
      </c>
      <c r="H74" s="26">
        <v>1150000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3062000</v>
      </c>
      <c r="G118" s="15">
        <f>SUM(G45)</f>
        <v>2406000</v>
      </c>
      <c r="H118" s="15">
        <f>SUM(H45)</f>
        <v>2448000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E1:H250"/>
  <sheetViews>
    <sheetView showGridLines="0" topLeftCell="A63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126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259516000</v>
      </c>
      <c r="G5" s="8">
        <v>256848000</v>
      </c>
      <c r="H5" s="8">
        <v>247095000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60995000</v>
      </c>
      <c r="G7" s="9">
        <f>SUM(G8:G19)</f>
        <v>65477000</v>
      </c>
      <c r="H7" s="9">
        <f>SUM(H8:H19)</f>
        <v>59250000</v>
      </c>
    </row>
    <row r="8" spans="5:8" ht="13.8" x14ac:dyDescent="0.3">
      <c r="E8" s="10" t="s">
        <v>11</v>
      </c>
      <c r="F8" s="11">
        <v>43490000</v>
      </c>
      <c r="G8" s="11">
        <v>45503000</v>
      </c>
      <c r="H8" s="11">
        <v>49250000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7801000</v>
      </c>
      <c r="G11" s="11">
        <v>10270000</v>
      </c>
      <c r="H11" s="11">
        <v>10000000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>
        <v>9704000</v>
      </c>
      <c r="G17" s="12">
        <v>9704000</v>
      </c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6674000</v>
      </c>
      <c r="G20" s="8">
        <f>SUM(G21:G29)</f>
        <v>3000000</v>
      </c>
      <c r="H20" s="8">
        <f>SUM(H21:H29)</f>
        <v>3000000</v>
      </c>
    </row>
    <row r="21" spans="5:8" ht="13.8" x14ac:dyDescent="0.3">
      <c r="E21" s="10" t="s">
        <v>24</v>
      </c>
      <c r="F21" s="12">
        <v>3000000</v>
      </c>
      <c r="G21" s="12">
        <v>3000000</v>
      </c>
      <c r="H21" s="12">
        <v>3000000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3674000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327185000</v>
      </c>
      <c r="G30" s="15">
        <f>+G5+G6+G7+G20</f>
        <v>325325000</v>
      </c>
      <c r="H30" s="15">
        <f>+H5+H6+H7+H20</f>
        <v>309345000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65614000</v>
      </c>
      <c r="G32" s="8">
        <f>SUM(G33:G38)</f>
        <v>24925000</v>
      </c>
      <c r="H32" s="8">
        <f>SUM(H33:H38)</f>
        <v>25075000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65614000</v>
      </c>
      <c r="G34" s="11">
        <v>24925000</v>
      </c>
      <c r="H34" s="11">
        <v>25075000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65614000</v>
      </c>
      <c r="G41" s="18">
        <f>+G32+G39</f>
        <v>24925000</v>
      </c>
      <c r="H41" s="18">
        <f>+H32+H39</f>
        <v>25075000</v>
      </c>
    </row>
    <row r="42" spans="5:8" ht="13.8" x14ac:dyDescent="0.25">
      <c r="E42" s="17" t="s">
        <v>40</v>
      </c>
      <c r="F42" s="18">
        <f>+F30+F41</f>
        <v>392799000</v>
      </c>
      <c r="G42" s="18">
        <f>+G30+G41</f>
        <v>350250000</v>
      </c>
      <c r="H42" s="18">
        <f>+H30+H41</f>
        <v>334420000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6036000</v>
      </c>
      <c r="G45" s="9">
        <f t="shared" ref="G45:H45" si="0">SUM(G47+G63+G69)</f>
        <v>6428000</v>
      </c>
      <c r="H45" s="9">
        <f t="shared" si="0"/>
        <v>6589000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6036000</v>
      </c>
      <c r="G69" s="8">
        <f>SUM(G70:G75)</f>
        <v>6428000</v>
      </c>
      <c r="H69" s="8">
        <f t="shared" ref="H69" si="3">SUM(H70:H75)</f>
        <v>6589000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5012000</v>
      </c>
      <c r="G74" s="11">
        <v>5358000</v>
      </c>
      <c r="H74" s="26">
        <v>5471000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6036000</v>
      </c>
      <c r="G118" s="15">
        <f>SUM(G45)</f>
        <v>6428000</v>
      </c>
      <c r="H118" s="15">
        <f>SUM(H45)</f>
        <v>6589000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E1:H250"/>
  <sheetViews>
    <sheetView showGridLines="0" topLeftCell="A62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127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245141000</v>
      </c>
      <c r="G5" s="8">
        <v>242465000</v>
      </c>
      <c r="H5" s="8">
        <v>233043000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36784000</v>
      </c>
      <c r="G7" s="9">
        <f>SUM(G8:G19)</f>
        <v>45652000</v>
      </c>
      <c r="H7" s="9">
        <f>SUM(H8:H19)</f>
        <v>49050000</v>
      </c>
    </row>
    <row r="8" spans="5:8" ht="13.8" x14ac:dyDescent="0.3">
      <c r="E8" s="10" t="s">
        <v>11</v>
      </c>
      <c r="F8" s="11">
        <v>36784000</v>
      </c>
      <c r="G8" s="11">
        <v>38447000</v>
      </c>
      <c r="H8" s="11">
        <v>41541000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>
        <v>7205000</v>
      </c>
      <c r="H11" s="11">
        <v>7509000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4126000</v>
      </c>
      <c r="G20" s="8">
        <f>SUM(G21:G29)</f>
        <v>2000000</v>
      </c>
      <c r="H20" s="8">
        <f>SUM(H21:H29)</f>
        <v>2200000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2200000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2226000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286051000</v>
      </c>
      <c r="G30" s="15">
        <f>+G5+G6+G7+G20</f>
        <v>290117000</v>
      </c>
      <c r="H30" s="15">
        <f>+H5+H6+H7+H20</f>
        <v>284293000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2400000</v>
      </c>
      <c r="G32" s="8">
        <f>SUM(G33:G38)</f>
        <v>23830000</v>
      </c>
      <c r="H32" s="8">
        <f>SUM(H33:H38)</f>
        <v>1029000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2400000</v>
      </c>
      <c r="G34" s="11">
        <v>23830000</v>
      </c>
      <c r="H34" s="11">
        <v>1029000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2400000</v>
      </c>
      <c r="G41" s="18">
        <f>+G32+G39</f>
        <v>23830000</v>
      </c>
      <c r="H41" s="18">
        <f>+H32+H39</f>
        <v>1029000</v>
      </c>
    </row>
    <row r="42" spans="5:8" ht="13.8" x14ac:dyDescent="0.25">
      <c r="E42" s="17" t="s">
        <v>40</v>
      </c>
      <c r="F42" s="18">
        <f>+F30+F41</f>
        <v>288451000</v>
      </c>
      <c r="G42" s="18">
        <f>+G30+G41</f>
        <v>313947000</v>
      </c>
      <c r="H42" s="18">
        <f>+H30+H41</f>
        <v>285322000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6174000</v>
      </c>
      <c r="G45" s="9">
        <f t="shared" ref="G45:H45" si="0">SUM(G47+G63+G69)</f>
        <v>6556000</v>
      </c>
      <c r="H45" s="9">
        <f t="shared" si="0"/>
        <v>5724000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1000000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>
        <v>1000000</v>
      </c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6174000</v>
      </c>
      <c r="G69" s="8">
        <f>SUM(G70:G75)</f>
        <v>5556000</v>
      </c>
      <c r="H69" s="8">
        <f t="shared" ref="H69" si="3">SUM(H70:H75)</f>
        <v>5724000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3728000</v>
      </c>
      <c r="G73" s="11">
        <v>2894000</v>
      </c>
      <c r="H73" s="26">
        <v>3024000</v>
      </c>
    </row>
    <row r="74" spans="5:8" x14ac:dyDescent="0.25">
      <c r="E74" s="1" t="s">
        <v>171</v>
      </c>
      <c r="F74" s="25">
        <v>2446000</v>
      </c>
      <c r="G74" s="11">
        <v>2662000</v>
      </c>
      <c r="H74" s="26">
        <v>2700000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6174000</v>
      </c>
      <c r="G118" s="15">
        <f>SUM(G45)</f>
        <v>6556000</v>
      </c>
      <c r="H118" s="15">
        <f>SUM(H45)</f>
        <v>5724000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E1:H250"/>
  <sheetViews>
    <sheetView showGridLines="0" topLeftCell="A58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128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155064000</v>
      </c>
      <c r="G5" s="8">
        <v>153387000</v>
      </c>
      <c r="H5" s="8">
        <v>147474000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33213000</v>
      </c>
      <c r="G7" s="9">
        <f>SUM(G8:G19)</f>
        <v>34453000</v>
      </c>
      <c r="H7" s="9">
        <f>SUM(H8:H19)</f>
        <v>34905000</v>
      </c>
    </row>
    <row r="8" spans="5:8" ht="13.8" x14ac:dyDescent="0.3">
      <c r="E8" s="10" t="s">
        <v>11</v>
      </c>
      <c r="F8" s="11">
        <v>24436000</v>
      </c>
      <c r="G8" s="11">
        <v>25453000</v>
      </c>
      <c r="H8" s="11">
        <v>27345000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8777000</v>
      </c>
      <c r="G11" s="11">
        <v>9000000</v>
      </c>
      <c r="H11" s="11">
        <v>7560000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4609000</v>
      </c>
      <c r="G20" s="8">
        <f>SUM(G21:G29)</f>
        <v>2700000</v>
      </c>
      <c r="H20" s="8">
        <f>SUM(H21:H29)</f>
        <v>2800000</v>
      </c>
    </row>
    <row r="21" spans="5:8" ht="13.8" x14ac:dyDescent="0.3">
      <c r="E21" s="10" t="s">
        <v>24</v>
      </c>
      <c r="F21" s="12">
        <v>2700000</v>
      </c>
      <c r="G21" s="12">
        <v>2700000</v>
      </c>
      <c r="H21" s="12">
        <v>2800000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1909000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192886000</v>
      </c>
      <c r="G30" s="15">
        <f>+G5+G6+G7+G20</f>
        <v>190540000</v>
      </c>
      <c r="H30" s="15">
        <f>+H5+H6+H7+H20</f>
        <v>185179000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19323000</v>
      </c>
      <c r="G32" s="8">
        <f>SUM(G33:G38)</f>
        <v>12037000</v>
      </c>
      <c r="H32" s="8">
        <f>SUM(H33:H38)</f>
        <v>8675000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19323000</v>
      </c>
      <c r="G34" s="11">
        <v>12037000</v>
      </c>
      <c r="H34" s="11">
        <v>8675000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19323000</v>
      </c>
      <c r="G41" s="18">
        <f>+G32+G39</f>
        <v>12037000</v>
      </c>
      <c r="H41" s="18">
        <f>+H32+H39</f>
        <v>8675000</v>
      </c>
    </row>
    <row r="42" spans="5:8" ht="13.8" x14ac:dyDescent="0.25">
      <c r="E42" s="17" t="s">
        <v>40</v>
      </c>
      <c r="F42" s="18">
        <f>+F30+F41</f>
        <v>212209000</v>
      </c>
      <c r="G42" s="18">
        <f>+G30+G41</f>
        <v>202577000</v>
      </c>
      <c r="H42" s="18">
        <f>+H30+H41</f>
        <v>193854000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4822000</v>
      </c>
      <c r="G45" s="9">
        <f t="shared" ref="G45:H45" si="0">SUM(G47+G63+G69)</f>
        <v>4245000</v>
      </c>
      <c r="H45" s="9">
        <f t="shared" si="0"/>
        <v>4323000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4822000</v>
      </c>
      <c r="G69" s="8">
        <f>SUM(G70:G75)</f>
        <v>4245000</v>
      </c>
      <c r="H69" s="8">
        <f t="shared" ref="H69" si="3">SUM(H70:H75)</f>
        <v>4323000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2050000</v>
      </c>
      <c r="G73" s="11">
        <v>1242000</v>
      </c>
      <c r="H73" s="26">
        <v>1297000</v>
      </c>
    </row>
    <row r="74" spans="5:8" x14ac:dyDescent="0.25">
      <c r="E74" s="1" t="s">
        <v>171</v>
      </c>
      <c r="F74" s="25">
        <v>2772000</v>
      </c>
      <c r="G74" s="11">
        <v>3003000</v>
      </c>
      <c r="H74" s="26">
        <v>3026000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4822000</v>
      </c>
      <c r="G118" s="15">
        <f>SUM(G45)</f>
        <v>4245000</v>
      </c>
      <c r="H118" s="15">
        <f>SUM(H45)</f>
        <v>4323000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E1:H250"/>
  <sheetViews>
    <sheetView showGridLines="0" topLeftCell="A53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129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186274000</v>
      </c>
      <c r="G5" s="8">
        <v>183824000</v>
      </c>
      <c r="H5" s="8">
        <v>176112000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37418000</v>
      </c>
      <c r="G7" s="9">
        <f>SUM(G8:G19)</f>
        <v>41624000</v>
      </c>
      <c r="H7" s="9">
        <f>SUM(H8:H19)</f>
        <v>43104000</v>
      </c>
    </row>
    <row r="8" spans="5:8" ht="13.8" x14ac:dyDescent="0.3">
      <c r="E8" s="10" t="s">
        <v>11</v>
      </c>
      <c r="F8" s="11">
        <v>37418000</v>
      </c>
      <c r="G8" s="11">
        <v>31537000</v>
      </c>
      <c r="H8" s="11">
        <v>33991000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>
        <v>10087000</v>
      </c>
      <c r="H11" s="11">
        <v>9113000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3899000</v>
      </c>
      <c r="G20" s="8">
        <f>SUM(G21:G29)</f>
        <v>1900000</v>
      </c>
      <c r="H20" s="8">
        <f>SUM(H21:H29)</f>
        <v>2000000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2099000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227591000</v>
      </c>
      <c r="G30" s="15">
        <f>+G5+G6+G7+G20</f>
        <v>227348000</v>
      </c>
      <c r="H30" s="15">
        <f>+H5+H6+H7+H20</f>
        <v>221216000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12765000</v>
      </c>
      <c r="G32" s="8">
        <f>SUM(G33:G38)</f>
        <v>6454000</v>
      </c>
      <c r="H32" s="8">
        <f>SUM(H33:H38)</f>
        <v>4306000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12765000</v>
      </c>
      <c r="G34" s="11">
        <v>6454000</v>
      </c>
      <c r="H34" s="11">
        <v>4306000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12765000</v>
      </c>
      <c r="G41" s="18">
        <f>+G32+G39</f>
        <v>6454000</v>
      </c>
      <c r="H41" s="18">
        <f>+H32+H39</f>
        <v>4306000</v>
      </c>
    </row>
    <row r="42" spans="5:8" ht="13.8" x14ac:dyDescent="0.25">
      <c r="E42" s="17" t="s">
        <v>40</v>
      </c>
      <c r="F42" s="18">
        <f>+F30+F41</f>
        <v>240356000</v>
      </c>
      <c r="G42" s="18">
        <f>+G30+G41</f>
        <v>233802000</v>
      </c>
      <c r="H42" s="18">
        <f>+H30+H41</f>
        <v>225522000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4328000</v>
      </c>
      <c r="G45" s="9">
        <f t="shared" ref="G45:H45" si="0">SUM(G47+G63+G69)</f>
        <v>2663000</v>
      </c>
      <c r="H45" s="9">
        <f t="shared" si="0"/>
        <v>2723000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1000000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>
        <v>1000000</v>
      </c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3328000</v>
      </c>
      <c r="G69" s="8">
        <f>SUM(G70:G75)</f>
        <v>2663000</v>
      </c>
      <c r="H69" s="8">
        <f t="shared" ref="H69" si="3">SUM(H70:H75)</f>
        <v>2723000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2050000</v>
      </c>
      <c r="G73" s="11">
        <v>1242000</v>
      </c>
      <c r="H73" s="26">
        <v>1298000</v>
      </c>
    </row>
    <row r="74" spans="5:8" x14ac:dyDescent="0.25">
      <c r="E74" s="1" t="s">
        <v>171</v>
      </c>
      <c r="F74" s="25">
        <v>1278000</v>
      </c>
      <c r="G74" s="11">
        <v>1421000</v>
      </c>
      <c r="H74" s="26">
        <v>1425000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4328000</v>
      </c>
      <c r="G118" s="15">
        <f>SUM(G45)</f>
        <v>2663000</v>
      </c>
      <c r="H118" s="15">
        <f>SUM(H45)</f>
        <v>2723000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E1:H250"/>
  <sheetViews>
    <sheetView showGridLines="0" topLeftCell="A56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130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556251000</v>
      </c>
      <c r="G5" s="8">
        <v>586212000</v>
      </c>
      <c r="H5" s="8">
        <v>614901000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221348000</v>
      </c>
      <c r="G7" s="9">
        <f>SUM(G8:G19)</f>
        <v>206480000</v>
      </c>
      <c r="H7" s="9">
        <f>SUM(H8:H19)</f>
        <v>227667000</v>
      </c>
    </row>
    <row r="8" spans="5:8" ht="13.8" x14ac:dyDescent="0.3">
      <c r="E8" s="10" t="s">
        <v>11</v>
      </c>
      <c r="F8" s="11"/>
      <c r="G8" s="11"/>
      <c r="H8" s="11"/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9850000</v>
      </c>
      <c r="G11" s="11">
        <v>5000000</v>
      </c>
      <c r="H11" s="11">
        <v>5207000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>
        <v>60000000</v>
      </c>
      <c r="G16" s="11">
        <v>70129000</v>
      </c>
      <c r="H16" s="11">
        <v>80000000</v>
      </c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>
        <v>151498000</v>
      </c>
      <c r="G18" s="11">
        <v>131351000</v>
      </c>
      <c r="H18" s="11">
        <v>142460000</v>
      </c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10674000</v>
      </c>
      <c r="G20" s="8">
        <f>SUM(G21:G29)</f>
        <v>2500000</v>
      </c>
      <c r="H20" s="8">
        <f>SUM(H21:H29)</f>
        <v>7600000</v>
      </c>
    </row>
    <row r="21" spans="5:8" ht="13.8" x14ac:dyDescent="0.3">
      <c r="E21" s="10" t="s">
        <v>24</v>
      </c>
      <c r="F21" s="12">
        <v>2500000</v>
      </c>
      <c r="G21" s="12">
        <v>2500000</v>
      </c>
      <c r="H21" s="12">
        <v>2600000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2674000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>
        <v>5500000</v>
      </c>
      <c r="G26" s="11"/>
      <c r="H26" s="11">
        <v>5000000</v>
      </c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788273000</v>
      </c>
      <c r="G30" s="15">
        <f>+G5+G6+G7+G20</f>
        <v>795192000</v>
      </c>
      <c r="H30" s="15">
        <f>+H5+H6+H7+H20</f>
        <v>850168000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2492000</v>
      </c>
      <c r="G32" s="8">
        <f>SUM(G33:G38)</f>
        <v>10097000</v>
      </c>
      <c r="H32" s="8">
        <f>SUM(H33:H38)</f>
        <v>11467000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2492000</v>
      </c>
      <c r="G34" s="11">
        <v>10097000</v>
      </c>
      <c r="H34" s="11">
        <v>11467000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2492000</v>
      </c>
      <c r="G41" s="18">
        <f>+G32+G39</f>
        <v>10097000</v>
      </c>
      <c r="H41" s="18">
        <f>+H32+H39</f>
        <v>11467000</v>
      </c>
    </row>
    <row r="42" spans="5:8" ht="13.8" x14ac:dyDescent="0.25">
      <c r="E42" s="17" t="s">
        <v>40</v>
      </c>
      <c r="F42" s="18">
        <f>+F30+F41</f>
        <v>790765000</v>
      </c>
      <c r="G42" s="18">
        <f>+G30+G41</f>
        <v>805289000</v>
      </c>
      <c r="H42" s="18">
        <f>+H30+H41</f>
        <v>861635000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82368000</v>
      </c>
      <c r="G45" s="9">
        <f t="shared" ref="G45:H45" si="0">SUM(G47+G63+G69)</f>
        <v>55247000</v>
      </c>
      <c r="H45" s="9">
        <f t="shared" si="0"/>
        <v>72896000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500000</v>
      </c>
      <c r="G47" s="8">
        <f t="shared" ref="G47:H47" si="1">SUM(G48:G61)</f>
        <v>2612000</v>
      </c>
      <c r="H47" s="8">
        <f t="shared" si="1"/>
        <v>2729000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>
        <v>500000</v>
      </c>
      <c r="G53" s="8">
        <v>2612000</v>
      </c>
      <c r="H53" s="41">
        <v>2729000</v>
      </c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68722000</v>
      </c>
      <c r="G63" s="8">
        <f t="shared" ref="G63:H63" si="2">SUM(G64:G67)</f>
        <v>38789000</v>
      </c>
      <c r="H63" s="8">
        <f t="shared" si="2"/>
        <v>55826000</v>
      </c>
    </row>
    <row r="64" spans="5:8" x14ac:dyDescent="0.25">
      <c r="E64" s="1" t="s">
        <v>162</v>
      </c>
      <c r="F64" s="30">
        <v>4429000</v>
      </c>
      <c r="G64" s="31">
        <v>4429000</v>
      </c>
      <c r="H64" s="32">
        <v>4429000</v>
      </c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>
        <v>45964000</v>
      </c>
      <c r="G66" s="11">
        <v>28360000</v>
      </c>
      <c r="H66" s="26">
        <v>48397000</v>
      </c>
    </row>
    <row r="67" spans="5:8" x14ac:dyDescent="0.25">
      <c r="E67" s="1" t="s">
        <v>165</v>
      </c>
      <c r="F67" s="27">
        <v>18329000</v>
      </c>
      <c r="G67" s="28">
        <v>6000000</v>
      </c>
      <c r="H67" s="29">
        <v>3000000</v>
      </c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13146000</v>
      </c>
      <c r="G69" s="8">
        <f>SUM(G70:G75)</f>
        <v>13846000</v>
      </c>
      <c r="H69" s="8">
        <f t="shared" ref="H69" si="3">SUM(H70:H75)</f>
        <v>14341000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260000</v>
      </c>
      <c r="G72" s="11">
        <v>283000</v>
      </c>
      <c r="H72" s="26">
        <v>275000</v>
      </c>
    </row>
    <row r="73" spans="5:8" x14ac:dyDescent="0.25">
      <c r="E73" s="1" t="s">
        <v>170</v>
      </c>
      <c r="F73" s="25">
        <v>10016000</v>
      </c>
      <c r="G73" s="11">
        <v>10464000</v>
      </c>
      <c r="H73" s="26">
        <v>10933000</v>
      </c>
    </row>
    <row r="74" spans="5:8" x14ac:dyDescent="0.25">
      <c r="E74" s="1" t="s">
        <v>171</v>
      </c>
      <c r="F74" s="25">
        <v>2870000</v>
      </c>
      <c r="G74" s="11">
        <v>3099000</v>
      </c>
      <c r="H74" s="26">
        <v>3133000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82368000</v>
      </c>
      <c r="G118" s="15">
        <f>SUM(G45)</f>
        <v>55247000</v>
      </c>
      <c r="H118" s="15">
        <f>SUM(H45)</f>
        <v>72896000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E1:H250"/>
  <sheetViews>
    <sheetView showGridLines="0" topLeftCell="A61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131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253981000</v>
      </c>
      <c r="G5" s="8">
        <v>251316000</v>
      </c>
      <c r="H5" s="8">
        <v>241711000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61063000</v>
      </c>
      <c r="G7" s="9">
        <f>SUM(G8:G19)</f>
        <v>55005000</v>
      </c>
      <c r="H7" s="9">
        <f>SUM(H8:H19)</f>
        <v>58541000</v>
      </c>
    </row>
    <row r="8" spans="5:8" ht="13.8" x14ac:dyDescent="0.3">
      <c r="E8" s="10" t="s">
        <v>11</v>
      </c>
      <c r="F8" s="11">
        <v>57042000</v>
      </c>
      <c r="G8" s="11">
        <v>49241000</v>
      </c>
      <c r="H8" s="11">
        <v>53334000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4021000</v>
      </c>
      <c r="G11" s="11">
        <v>5764000</v>
      </c>
      <c r="H11" s="11">
        <v>5207000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4587000</v>
      </c>
      <c r="G20" s="8">
        <f>SUM(G21:G29)</f>
        <v>1900000</v>
      </c>
      <c r="H20" s="8">
        <f>SUM(H21:H29)</f>
        <v>2000000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2787000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319631000</v>
      </c>
      <c r="G30" s="15">
        <f>+G5+G6+G7+G20</f>
        <v>308221000</v>
      </c>
      <c r="H30" s="15">
        <f>+H5+H6+H7+H20</f>
        <v>302252000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35331000</v>
      </c>
      <c r="G32" s="8">
        <f>SUM(G33:G38)</f>
        <v>33658000</v>
      </c>
      <c r="H32" s="8">
        <f>SUM(H33:H38)</f>
        <v>5711000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35331000</v>
      </c>
      <c r="G34" s="11">
        <v>33658000</v>
      </c>
      <c r="H34" s="11">
        <v>5711000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35331000</v>
      </c>
      <c r="G41" s="18">
        <f>+G32+G39</f>
        <v>33658000</v>
      </c>
      <c r="H41" s="18">
        <f>+H32+H39</f>
        <v>5711000</v>
      </c>
    </row>
    <row r="42" spans="5:8" ht="13.8" x14ac:dyDescent="0.25">
      <c r="E42" s="17" t="s">
        <v>40</v>
      </c>
      <c r="F42" s="18">
        <f>+F30+F41</f>
        <v>354962000</v>
      </c>
      <c r="G42" s="18">
        <f>+G30+G41</f>
        <v>341879000</v>
      </c>
      <c r="H42" s="18">
        <f>+H30+H41</f>
        <v>307963000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7811000</v>
      </c>
      <c r="G45" s="9">
        <f t="shared" ref="G45:H45" si="0">SUM(G47+G63+G69)</f>
        <v>7198000</v>
      </c>
      <c r="H45" s="9">
        <f t="shared" si="0"/>
        <v>7440000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1000000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>
        <v>1000000</v>
      </c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6811000</v>
      </c>
      <c r="G69" s="8">
        <f>SUM(G70:G75)</f>
        <v>7198000</v>
      </c>
      <c r="H69" s="8">
        <f t="shared" ref="H69" si="3">SUM(H70:H75)</f>
        <v>7440000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1089000</v>
      </c>
      <c r="G72" s="11">
        <v>1138000</v>
      </c>
      <c r="H72" s="26">
        <v>1138000</v>
      </c>
    </row>
    <row r="73" spans="5:8" x14ac:dyDescent="0.25">
      <c r="E73" s="1" t="s">
        <v>170</v>
      </c>
      <c r="F73" s="25">
        <v>5125000</v>
      </c>
      <c r="G73" s="11">
        <v>5355000</v>
      </c>
      <c r="H73" s="26">
        <v>5595000</v>
      </c>
    </row>
    <row r="74" spans="5:8" x14ac:dyDescent="0.25">
      <c r="E74" s="1" t="s">
        <v>171</v>
      </c>
      <c r="F74" s="25">
        <v>597000</v>
      </c>
      <c r="G74" s="11">
        <v>705000</v>
      </c>
      <c r="H74" s="26">
        <v>707000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7811000</v>
      </c>
      <c r="G118" s="15">
        <f>SUM(G45)</f>
        <v>7198000</v>
      </c>
      <c r="H118" s="15">
        <f>SUM(H45)</f>
        <v>7440000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E1:H250"/>
  <sheetViews>
    <sheetView showGridLines="0" topLeftCell="A57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132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103227000</v>
      </c>
      <c r="G5" s="8">
        <v>101468000</v>
      </c>
      <c r="H5" s="8">
        <v>96676000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28674000</v>
      </c>
      <c r="G7" s="9">
        <f>SUM(G8:G19)</f>
        <v>29300000</v>
      </c>
      <c r="H7" s="9">
        <f>SUM(H8:H19)</f>
        <v>29038000</v>
      </c>
    </row>
    <row r="8" spans="5:8" ht="13.8" x14ac:dyDescent="0.3">
      <c r="E8" s="10" t="s">
        <v>11</v>
      </c>
      <c r="F8" s="11">
        <v>20490000</v>
      </c>
      <c r="G8" s="11">
        <v>21300000</v>
      </c>
      <c r="H8" s="11">
        <v>22808000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8184000</v>
      </c>
      <c r="G11" s="11">
        <v>8000000</v>
      </c>
      <c r="H11" s="11">
        <v>6230000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5043000</v>
      </c>
      <c r="G20" s="8">
        <f>SUM(G21:G29)</f>
        <v>2800000</v>
      </c>
      <c r="H20" s="8">
        <f>SUM(H21:H29)</f>
        <v>2800000</v>
      </c>
    </row>
    <row r="21" spans="5:8" ht="13.8" x14ac:dyDescent="0.3">
      <c r="E21" s="10" t="s">
        <v>24</v>
      </c>
      <c r="F21" s="12">
        <v>2800000</v>
      </c>
      <c r="G21" s="12">
        <v>2800000</v>
      </c>
      <c r="H21" s="12">
        <v>2800000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2243000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136944000</v>
      </c>
      <c r="G30" s="15">
        <f>+G5+G6+G7+G20</f>
        <v>133568000</v>
      </c>
      <c r="H30" s="15">
        <f>+H5+H6+H7+H20</f>
        <v>128514000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3997000</v>
      </c>
      <c r="G32" s="8">
        <f>SUM(G33:G38)</f>
        <v>0</v>
      </c>
      <c r="H32" s="8">
        <f>SUM(H33:H38)</f>
        <v>3653000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3997000</v>
      </c>
      <c r="G34" s="11"/>
      <c r="H34" s="11">
        <v>3653000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3997000</v>
      </c>
      <c r="G41" s="18">
        <f>+G32+G39</f>
        <v>0</v>
      </c>
      <c r="H41" s="18">
        <f>+H32+H39</f>
        <v>3653000</v>
      </c>
    </row>
    <row r="42" spans="5:8" ht="13.8" x14ac:dyDescent="0.25">
      <c r="E42" s="17" t="s">
        <v>40</v>
      </c>
      <c r="F42" s="18">
        <f>+F30+F41</f>
        <v>140941000</v>
      </c>
      <c r="G42" s="18">
        <f>+G30+G41</f>
        <v>133568000</v>
      </c>
      <c r="H42" s="18">
        <f>+H30+H41</f>
        <v>132167000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1289000</v>
      </c>
      <c r="G45" s="9">
        <f t="shared" ref="G45:H45" si="0">SUM(G47+G63+G69)</f>
        <v>1433000</v>
      </c>
      <c r="H45" s="9">
        <f t="shared" si="0"/>
        <v>1478000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1289000</v>
      </c>
      <c r="G69" s="8">
        <f>SUM(G70:G75)</f>
        <v>1433000</v>
      </c>
      <c r="H69" s="8">
        <f t="shared" ref="H69" si="3">SUM(H70:H75)</f>
        <v>1478000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265000</v>
      </c>
      <c r="G74" s="11">
        <v>363000</v>
      </c>
      <c r="H74" s="26">
        <v>360000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1289000</v>
      </c>
      <c r="G118" s="15">
        <f>SUM(G45)</f>
        <v>1433000</v>
      </c>
      <c r="H118" s="15">
        <f>SUM(H45)</f>
        <v>1478000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E1:H250"/>
  <sheetViews>
    <sheetView showGridLines="0" topLeftCell="A52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133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126325000</v>
      </c>
      <c r="G5" s="8">
        <v>124405000</v>
      </c>
      <c r="H5" s="8">
        <v>118837000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33228000</v>
      </c>
      <c r="G7" s="9">
        <f>SUM(G8:G19)</f>
        <v>33897000</v>
      </c>
      <c r="H7" s="9">
        <f>SUM(H8:H19)</f>
        <v>38473000</v>
      </c>
    </row>
    <row r="8" spans="5:8" ht="13.8" x14ac:dyDescent="0.3">
      <c r="E8" s="10" t="s">
        <v>11</v>
      </c>
      <c r="F8" s="11">
        <v>26189000</v>
      </c>
      <c r="G8" s="11">
        <v>27297000</v>
      </c>
      <c r="H8" s="11">
        <v>29360000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7039000</v>
      </c>
      <c r="G11" s="11">
        <v>6600000</v>
      </c>
      <c r="H11" s="11">
        <v>9113000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8077000</v>
      </c>
      <c r="G20" s="8">
        <f>SUM(G21:G29)</f>
        <v>6600000</v>
      </c>
      <c r="H20" s="8">
        <f>SUM(H21:H29)</f>
        <v>2600000</v>
      </c>
    </row>
    <row r="21" spans="5:8" ht="13.8" x14ac:dyDescent="0.3">
      <c r="E21" s="10" t="s">
        <v>24</v>
      </c>
      <c r="F21" s="12">
        <v>2600000</v>
      </c>
      <c r="G21" s="12">
        <v>2600000</v>
      </c>
      <c r="H21" s="12">
        <v>2600000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2477000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>
        <v>3000000</v>
      </c>
      <c r="G26" s="11">
        <v>4000000</v>
      </c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167630000</v>
      </c>
      <c r="G30" s="15">
        <f>+G5+G6+G7+G20</f>
        <v>164902000</v>
      </c>
      <c r="H30" s="15">
        <f>+H5+H6+H7+H20</f>
        <v>159910000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300000</v>
      </c>
      <c r="G32" s="8">
        <f>SUM(G33:G38)</f>
        <v>1645000</v>
      </c>
      <c r="H32" s="8">
        <f>SUM(H33:H38)</f>
        <v>6809000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300000</v>
      </c>
      <c r="G34" s="11">
        <v>1645000</v>
      </c>
      <c r="H34" s="11">
        <v>6809000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300000</v>
      </c>
      <c r="G41" s="18">
        <f>+G32+G39</f>
        <v>1645000</v>
      </c>
      <c r="H41" s="18">
        <f>+H32+H39</f>
        <v>6809000</v>
      </c>
    </row>
    <row r="42" spans="5:8" ht="13.8" x14ac:dyDescent="0.25">
      <c r="E42" s="17" t="s">
        <v>40</v>
      </c>
      <c r="F42" s="18">
        <f>+F30+F41</f>
        <v>167930000</v>
      </c>
      <c r="G42" s="18">
        <f>+G30+G41</f>
        <v>166547000</v>
      </c>
      <c r="H42" s="18">
        <f>+H30+H41</f>
        <v>166719000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2036000</v>
      </c>
      <c r="G45" s="9">
        <f t="shared" ref="G45:H45" si="0">SUM(G47+G63+G69)</f>
        <v>2214000</v>
      </c>
      <c r="H45" s="9">
        <f t="shared" si="0"/>
        <v>2253000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2036000</v>
      </c>
      <c r="G69" s="8">
        <f>SUM(G70:G75)</f>
        <v>2214000</v>
      </c>
      <c r="H69" s="8">
        <f t="shared" ref="H69" si="3">SUM(H70:H75)</f>
        <v>2253000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1012000</v>
      </c>
      <c r="G74" s="11">
        <v>1144000</v>
      </c>
      <c r="H74" s="26">
        <v>1135000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2036000</v>
      </c>
      <c r="G118" s="15">
        <f>SUM(G45)</f>
        <v>2214000</v>
      </c>
      <c r="H118" s="15">
        <f>SUM(H45)</f>
        <v>2253000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E1:H250"/>
  <sheetViews>
    <sheetView showGridLines="0" topLeftCell="A57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134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243588000</v>
      </c>
      <c r="G5" s="8">
        <v>243364000</v>
      </c>
      <c r="H5" s="8">
        <v>237347000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50328000</v>
      </c>
      <c r="G7" s="9">
        <f>SUM(G8:G19)</f>
        <v>50909000</v>
      </c>
      <c r="H7" s="9">
        <f>SUM(H8:H19)</f>
        <v>55612000</v>
      </c>
    </row>
    <row r="8" spans="5:8" ht="13.8" x14ac:dyDescent="0.3">
      <c r="E8" s="10" t="s">
        <v>11</v>
      </c>
      <c r="F8" s="11">
        <v>41101000</v>
      </c>
      <c r="G8" s="11">
        <v>42989000</v>
      </c>
      <c r="H8" s="11">
        <v>46503000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9227000</v>
      </c>
      <c r="G11" s="11">
        <v>7920000</v>
      </c>
      <c r="H11" s="11">
        <v>9109000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3615000</v>
      </c>
      <c r="G20" s="8">
        <f>SUM(G21:G29)</f>
        <v>1900000</v>
      </c>
      <c r="H20" s="8">
        <f>SUM(H21:H29)</f>
        <v>2000000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1815000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297531000</v>
      </c>
      <c r="G30" s="15">
        <f>+G5+G6+G7+G20</f>
        <v>296173000</v>
      </c>
      <c r="H30" s="15">
        <f>+H5+H6+H7+H20</f>
        <v>294959000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10217000</v>
      </c>
      <c r="G32" s="8">
        <f>SUM(G33:G38)</f>
        <v>8333000</v>
      </c>
      <c r="H32" s="8">
        <f>SUM(H33:H38)</f>
        <v>4694000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10217000</v>
      </c>
      <c r="G34" s="11">
        <v>8333000</v>
      </c>
      <c r="H34" s="11">
        <v>4694000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10217000</v>
      </c>
      <c r="G41" s="18">
        <f>+G32+G39</f>
        <v>8333000</v>
      </c>
      <c r="H41" s="18">
        <f>+H32+H39</f>
        <v>4694000</v>
      </c>
    </row>
    <row r="42" spans="5:8" ht="13.8" x14ac:dyDescent="0.25">
      <c r="E42" s="17" t="s">
        <v>40</v>
      </c>
      <c r="F42" s="18">
        <f>+F30+F41</f>
        <v>307748000</v>
      </c>
      <c r="G42" s="18">
        <f>+G30+G41</f>
        <v>304506000</v>
      </c>
      <c r="H42" s="18">
        <f>+H30+H41</f>
        <v>299653000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4619000</v>
      </c>
      <c r="G45" s="9">
        <f t="shared" ref="G45:H45" si="0">SUM(G47+G63+G69)</f>
        <v>4933000</v>
      </c>
      <c r="H45" s="9">
        <f t="shared" si="0"/>
        <v>5088000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4619000</v>
      </c>
      <c r="G69" s="8">
        <f>SUM(G70:G75)</f>
        <v>4933000</v>
      </c>
      <c r="H69" s="8">
        <f t="shared" ref="H69" si="3">SUM(H70:H75)</f>
        <v>5088000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3076000</v>
      </c>
      <c r="G73" s="11">
        <v>3214000</v>
      </c>
      <c r="H73" s="26">
        <v>3358000</v>
      </c>
    </row>
    <row r="74" spans="5:8" x14ac:dyDescent="0.25">
      <c r="E74" s="1" t="s">
        <v>171</v>
      </c>
      <c r="F74" s="25">
        <v>1543000</v>
      </c>
      <c r="G74" s="11">
        <v>1719000</v>
      </c>
      <c r="H74" s="26">
        <v>1730000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4619000</v>
      </c>
      <c r="G118" s="15">
        <f>SUM(G45)</f>
        <v>4933000</v>
      </c>
      <c r="H118" s="15">
        <f>SUM(H45)</f>
        <v>5088000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E1:H250"/>
  <sheetViews>
    <sheetView showGridLines="0" topLeftCell="A55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135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276746000</v>
      </c>
      <c r="G5" s="8">
        <v>290639000</v>
      </c>
      <c r="H5" s="8">
        <v>303210000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79072000</v>
      </c>
      <c r="G7" s="9">
        <f>SUM(G8:G19)</f>
        <v>73799000</v>
      </c>
      <c r="H7" s="9">
        <f>SUM(H8:H19)</f>
        <v>78206000</v>
      </c>
    </row>
    <row r="8" spans="5:8" ht="13.8" x14ac:dyDescent="0.3">
      <c r="E8" s="10" t="s">
        <v>11</v>
      </c>
      <c r="F8" s="11">
        <v>60549000</v>
      </c>
      <c r="G8" s="11">
        <v>63455000</v>
      </c>
      <c r="H8" s="11">
        <v>68862000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18523000</v>
      </c>
      <c r="G11" s="11">
        <v>10344000</v>
      </c>
      <c r="H11" s="11">
        <v>9344000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3389000</v>
      </c>
      <c r="G20" s="8">
        <f>SUM(G21:G29)</f>
        <v>1900000</v>
      </c>
      <c r="H20" s="8">
        <f>SUM(H21:H29)</f>
        <v>2000000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1589000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359207000</v>
      </c>
      <c r="G30" s="15">
        <f>+G5+G6+G7+G20</f>
        <v>366338000</v>
      </c>
      <c r="H30" s="15">
        <f>+H5+H6+H7+H20</f>
        <v>383416000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33301000</v>
      </c>
      <c r="G32" s="8">
        <f>SUM(G33:G38)</f>
        <v>19100000</v>
      </c>
      <c r="H32" s="8">
        <f>SUM(H33:H38)</f>
        <v>24201000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14201000</v>
      </c>
      <c r="G34" s="11"/>
      <c r="H34" s="11">
        <v>5101000</v>
      </c>
    </row>
    <row r="35" spans="5:8" ht="13.8" x14ac:dyDescent="0.3">
      <c r="E35" s="10" t="s">
        <v>37</v>
      </c>
      <c r="F35" s="11">
        <v>19100000</v>
      </c>
      <c r="G35" s="11">
        <v>19100000</v>
      </c>
      <c r="H35" s="11">
        <v>19100000</v>
      </c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33301000</v>
      </c>
      <c r="G41" s="18">
        <f>+G32+G39</f>
        <v>19100000</v>
      </c>
      <c r="H41" s="18">
        <f>+H32+H39</f>
        <v>24201000</v>
      </c>
    </row>
    <row r="42" spans="5:8" ht="13.8" x14ac:dyDescent="0.25">
      <c r="E42" s="17" t="s">
        <v>40</v>
      </c>
      <c r="F42" s="18">
        <f>+F30+F41</f>
        <v>392508000</v>
      </c>
      <c r="G42" s="18">
        <f>+G30+G41</f>
        <v>385438000</v>
      </c>
      <c r="H42" s="18">
        <f>+H30+H41</f>
        <v>407617000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108692000</v>
      </c>
      <c r="G45" s="9">
        <f t="shared" ref="G45:H45" si="0">SUM(G47+G63+G69)</f>
        <v>151256000</v>
      </c>
      <c r="H45" s="9">
        <f t="shared" si="0"/>
        <v>108287000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100449000</v>
      </c>
      <c r="G63" s="8">
        <f t="shared" ref="G63:H63" si="2">SUM(G64:G67)</f>
        <v>144855000</v>
      </c>
      <c r="H63" s="8">
        <f t="shared" si="2"/>
        <v>101688000</v>
      </c>
    </row>
    <row r="64" spans="5:8" x14ac:dyDescent="0.25">
      <c r="E64" s="1" t="s">
        <v>162</v>
      </c>
      <c r="F64" s="30">
        <v>1772000</v>
      </c>
      <c r="G64" s="31">
        <v>1772000</v>
      </c>
      <c r="H64" s="32">
        <v>1772000</v>
      </c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>
        <v>17440000</v>
      </c>
      <c r="G66" s="11">
        <v>67247000</v>
      </c>
      <c r="H66" s="26">
        <v>68511000</v>
      </c>
    </row>
    <row r="67" spans="5:8" x14ac:dyDescent="0.25">
      <c r="E67" s="1" t="s">
        <v>165</v>
      </c>
      <c r="F67" s="27">
        <v>81237000</v>
      </c>
      <c r="G67" s="28">
        <v>75836000</v>
      </c>
      <c r="H67" s="29">
        <v>31405000</v>
      </c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8243000</v>
      </c>
      <c r="G69" s="8">
        <f>SUM(G70:G75)</f>
        <v>6401000</v>
      </c>
      <c r="H69" s="8">
        <f t="shared" ref="H69" si="3">SUM(H70:H75)</f>
        <v>6599000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>
        <v>260000</v>
      </c>
      <c r="G72" s="11">
        <v>284000</v>
      </c>
      <c r="H72" s="26">
        <v>275000</v>
      </c>
    </row>
    <row r="73" spans="5:8" x14ac:dyDescent="0.25">
      <c r="E73" s="1" t="s">
        <v>170</v>
      </c>
      <c r="F73" s="25">
        <v>6149000</v>
      </c>
      <c r="G73" s="11">
        <v>4624000</v>
      </c>
      <c r="H73" s="26">
        <v>4831000</v>
      </c>
    </row>
    <row r="74" spans="5:8" x14ac:dyDescent="0.25">
      <c r="E74" s="1" t="s">
        <v>171</v>
      </c>
      <c r="F74" s="25">
        <v>1834000</v>
      </c>
      <c r="G74" s="11">
        <v>1493000</v>
      </c>
      <c r="H74" s="26">
        <v>1493000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108692000</v>
      </c>
      <c r="G118" s="15">
        <f>SUM(G45)</f>
        <v>151256000</v>
      </c>
      <c r="H118" s="15">
        <f>SUM(H45)</f>
        <v>108287000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E1:H250"/>
  <sheetViews>
    <sheetView showGridLines="0" topLeftCell="A58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136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204167000</v>
      </c>
      <c r="G5" s="8">
        <v>202047000</v>
      </c>
      <c r="H5" s="8">
        <v>194363000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45950000</v>
      </c>
      <c r="G7" s="9">
        <f>SUM(G8:G19)</f>
        <v>46519000</v>
      </c>
      <c r="H7" s="9">
        <f>SUM(H8:H19)</f>
        <v>46694000</v>
      </c>
    </row>
    <row r="8" spans="5:8" ht="13.8" x14ac:dyDescent="0.3">
      <c r="E8" s="10" t="s">
        <v>11</v>
      </c>
      <c r="F8" s="11">
        <v>34473000</v>
      </c>
      <c r="G8" s="11">
        <v>36014000</v>
      </c>
      <c r="H8" s="11">
        <v>38883000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11477000</v>
      </c>
      <c r="G11" s="11">
        <v>10505000</v>
      </c>
      <c r="H11" s="11">
        <v>7811000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5067000</v>
      </c>
      <c r="G20" s="8">
        <f>SUM(G21:G29)</f>
        <v>3000000</v>
      </c>
      <c r="H20" s="8">
        <f>SUM(H21:H29)</f>
        <v>3000000</v>
      </c>
    </row>
    <row r="21" spans="5:8" ht="13.8" x14ac:dyDescent="0.3">
      <c r="E21" s="10" t="s">
        <v>24</v>
      </c>
      <c r="F21" s="12">
        <v>3000000</v>
      </c>
      <c r="G21" s="12">
        <v>3000000</v>
      </c>
      <c r="H21" s="12">
        <v>3000000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2067000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255184000</v>
      </c>
      <c r="G30" s="15">
        <f>+G5+G6+G7+G20</f>
        <v>251566000</v>
      </c>
      <c r="H30" s="15">
        <f>+H5+H6+H7+H20</f>
        <v>244057000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0</v>
      </c>
      <c r="G32" s="8">
        <f>SUM(G33:G38)</f>
        <v>0</v>
      </c>
      <c r="H32" s="8">
        <f>SUM(H33:H38)</f>
        <v>7351000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/>
      <c r="G34" s="11"/>
      <c r="H34" s="11">
        <v>7351000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0</v>
      </c>
      <c r="G41" s="18">
        <f>+G32+G39</f>
        <v>0</v>
      </c>
      <c r="H41" s="18">
        <f>+H32+H39</f>
        <v>7351000</v>
      </c>
    </row>
    <row r="42" spans="5:8" ht="13.8" x14ac:dyDescent="0.25">
      <c r="E42" s="17" t="s">
        <v>40</v>
      </c>
      <c r="F42" s="18">
        <f>+F30+F41</f>
        <v>255184000</v>
      </c>
      <c r="G42" s="18">
        <f>+G30+G41</f>
        <v>251566000</v>
      </c>
      <c r="H42" s="18">
        <f>+H30+H41</f>
        <v>251408000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2093000</v>
      </c>
      <c r="G45" s="9">
        <f t="shared" ref="G45:H45" si="0">SUM(G47+G63+G69)</f>
        <v>2313000</v>
      </c>
      <c r="H45" s="9">
        <f t="shared" si="0"/>
        <v>2350000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2093000</v>
      </c>
      <c r="G69" s="8">
        <f>SUM(G70:G75)</f>
        <v>2313000</v>
      </c>
      <c r="H69" s="8">
        <f t="shared" ref="H69" si="3">SUM(H70:H75)</f>
        <v>2350000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1069000</v>
      </c>
      <c r="G74" s="11">
        <v>1243000</v>
      </c>
      <c r="H74" s="26">
        <v>1232000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2093000</v>
      </c>
      <c r="G118" s="15">
        <f>SUM(G45)</f>
        <v>2313000</v>
      </c>
      <c r="H118" s="15">
        <f>SUM(H45)</f>
        <v>2350000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E1:H250"/>
  <sheetViews>
    <sheetView showGridLines="0" topLeftCell="A57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137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119979000</v>
      </c>
      <c r="G5" s="8">
        <v>118778000</v>
      </c>
      <c r="H5" s="8">
        <v>114351000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35627000</v>
      </c>
      <c r="G7" s="9">
        <f>SUM(G8:G19)</f>
        <v>36996000</v>
      </c>
      <c r="H7" s="9">
        <f>SUM(H8:H19)</f>
        <v>37999000</v>
      </c>
    </row>
    <row r="8" spans="5:8" ht="13.8" x14ac:dyDescent="0.3">
      <c r="E8" s="10" t="s">
        <v>11</v>
      </c>
      <c r="F8" s="11">
        <v>25576000</v>
      </c>
      <c r="G8" s="11">
        <v>26652000</v>
      </c>
      <c r="H8" s="11">
        <v>28655000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10051000</v>
      </c>
      <c r="G11" s="11">
        <v>10344000</v>
      </c>
      <c r="H11" s="11">
        <v>9344000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3336000</v>
      </c>
      <c r="G20" s="8">
        <f>SUM(G21:G29)</f>
        <v>1900000</v>
      </c>
      <c r="H20" s="8">
        <f>SUM(H21:H29)</f>
        <v>2000000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1536000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158942000</v>
      </c>
      <c r="G30" s="15">
        <f>+G5+G6+G7+G20</f>
        <v>157674000</v>
      </c>
      <c r="H30" s="15">
        <f>+H5+H6+H7+H20</f>
        <v>154350000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27012000</v>
      </c>
      <c r="G32" s="8">
        <f>SUM(G33:G38)</f>
        <v>29460000</v>
      </c>
      <c r="H32" s="8">
        <f>SUM(H33:H38)</f>
        <v>27111000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27012000</v>
      </c>
      <c r="G34" s="11">
        <v>29460000</v>
      </c>
      <c r="H34" s="11">
        <v>27111000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27012000</v>
      </c>
      <c r="G41" s="18">
        <f>+G32+G39</f>
        <v>29460000</v>
      </c>
      <c r="H41" s="18">
        <f>+H32+H39</f>
        <v>27111000</v>
      </c>
    </row>
    <row r="42" spans="5:8" ht="13.8" x14ac:dyDescent="0.25">
      <c r="E42" s="17" t="s">
        <v>40</v>
      </c>
      <c r="F42" s="18">
        <f>+F30+F41</f>
        <v>185954000</v>
      </c>
      <c r="G42" s="18">
        <f>+G30+G41</f>
        <v>187134000</v>
      </c>
      <c r="H42" s="18">
        <f>+H30+H41</f>
        <v>181461000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2793000</v>
      </c>
      <c r="G45" s="9">
        <f t="shared" ref="G45:H45" si="0">SUM(G47+G63+G69)</f>
        <v>3025000</v>
      </c>
      <c r="H45" s="9">
        <f t="shared" si="0"/>
        <v>3048000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2793000</v>
      </c>
      <c r="G69" s="8">
        <f>SUM(G70:G75)</f>
        <v>3025000</v>
      </c>
      <c r="H69" s="8">
        <f t="shared" ref="H69" si="3">SUM(H70:H75)</f>
        <v>3048000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/>
      <c r="G73" s="11"/>
      <c r="H73" s="26"/>
    </row>
    <row r="74" spans="5:8" x14ac:dyDescent="0.25">
      <c r="E74" s="1" t="s">
        <v>171</v>
      </c>
      <c r="F74" s="25">
        <v>2793000</v>
      </c>
      <c r="G74" s="11">
        <v>3025000</v>
      </c>
      <c r="H74" s="26">
        <v>3048000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2793000</v>
      </c>
      <c r="G118" s="15">
        <f>SUM(G45)</f>
        <v>3025000</v>
      </c>
      <c r="H118" s="15">
        <f>SUM(H45)</f>
        <v>3048000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E1:H250"/>
  <sheetViews>
    <sheetView showGridLines="0" topLeftCell="A61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138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85848000</v>
      </c>
      <c r="G5" s="8">
        <v>87738000</v>
      </c>
      <c r="H5" s="8">
        <v>88359000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34286000</v>
      </c>
      <c r="G7" s="9">
        <f>SUM(G8:G19)</f>
        <v>27329000</v>
      </c>
      <c r="H7" s="9">
        <f>SUM(H8:H19)</f>
        <v>28091000</v>
      </c>
    </row>
    <row r="8" spans="5:8" ht="13.8" x14ac:dyDescent="0.3">
      <c r="E8" s="10" t="s">
        <v>11</v>
      </c>
      <c r="F8" s="11">
        <v>19666000</v>
      </c>
      <c r="G8" s="11">
        <v>20433000</v>
      </c>
      <c r="H8" s="11">
        <v>21861000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14620000</v>
      </c>
      <c r="G11" s="11">
        <v>6896000</v>
      </c>
      <c r="H11" s="11">
        <v>6230000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3457000</v>
      </c>
      <c r="G20" s="8">
        <f>SUM(G21:G29)</f>
        <v>1900000</v>
      </c>
      <c r="H20" s="8">
        <f>SUM(H21:H29)</f>
        <v>2000000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1657000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123591000</v>
      </c>
      <c r="G30" s="15">
        <f>+G5+G6+G7+G20</f>
        <v>116967000</v>
      </c>
      <c r="H30" s="15">
        <f>+H5+H6+H7+H20</f>
        <v>118450000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81000</v>
      </c>
      <c r="G32" s="8">
        <f>SUM(G33:G38)</f>
        <v>0</v>
      </c>
      <c r="H32" s="8">
        <f>SUM(H33:H38)</f>
        <v>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81000</v>
      </c>
      <c r="G34" s="11"/>
      <c r="H34" s="11"/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81000</v>
      </c>
      <c r="G41" s="18">
        <f>+G32+G39</f>
        <v>0</v>
      </c>
      <c r="H41" s="18">
        <f>+H32+H39</f>
        <v>0</v>
      </c>
    </row>
    <row r="42" spans="5:8" ht="13.8" x14ac:dyDescent="0.25">
      <c r="E42" s="17" t="s">
        <v>40</v>
      </c>
      <c r="F42" s="18">
        <f>+F30+F41</f>
        <v>123672000</v>
      </c>
      <c r="G42" s="18">
        <f>+G30+G41</f>
        <v>116967000</v>
      </c>
      <c r="H42" s="18">
        <f>+H30+H41</f>
        <v>118450000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4496000</v>
      </c>
      <c r="G45" s="9">
        <f t="shared" ref="G45:H45" si="0">SUM(G47+G63+G69)</f>
        <v>4819000</v>
      </c>
      <c r="H45" s="9">
        <f t="shared" si="0"/>
        <v>4908000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4496000</v>
      </c>
      <c r="G69" s="8">
        <f>SUM(G70:G75)</f>
        <v>4819000</v>
      </c>
      <c r="H69" s="8">
        <f t="shared" ref="H69" si="3">SUM(H70:H75)</f>
        <v>4908000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2050000</v>
      </c>
      <c r="G73" s="11">
        <v>2142000</v>
      </c>
      <c r="H73" s="26">
        <v>2238000</v>
      </c>
    </row>
    <row r="74" spans="5:8" x14ac:dyDescent="0.25">
      <c r="E74" s="1" t="s">
        <v>171</v>
      </c>
      <c r="F74" s="25">
        <v>2446000</v>
      </c>
      <c r="G74" s="11">
        <v>2677000</v>
      </c>
      <c r="H74" s="26">
        <v>2670000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4496000</v>
      </c>
      <c r="G118" s="15">
        <f>SUM(G45)</f>
        <v>4819000</v>
      </c>
      <c r="H118" s="15">
        <f>SUM(H45)</f>
        <v>4908000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E1:H250"/>
  <sheetViews>
    <sheetView showGridLines="0" topLeftCell="A55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139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146644000</v>
      </c>
      <c r="G5" s="8">
        <v>145236000</v>
      </c>
      <c r="H5" s="8">
        <v>139891000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35258000</v>
      </c>
      <c r="G7" s="9">
        <f>SUM(G8:G19)</f>
        <v>39970000</v>
      </c>
      <c r="H7" s="9">
        <f>SUM(H8:H19)</f>
        <v>41939000</v>
      </c>
    </row>
    <row r="8" spans="5:8" ht="13.8" x14ac:dyDescent="0.3">
      <c r="E8" s="10" t="s">
        <v>11</v>
      </c>
      <c r="F8" s="11">
        <v>31042000</v>
      </c>
      <c r="G8" s="11">
        <v>32404000</v>
      </c>
      <c r="H8" s="11">
        <v>34939000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4216000</v>
      </c>
      <c r="G11" s="11">
        <v>7566000</v>
      </c>
      <c r="H11" s="11">
        <v>7000000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3520000</v>
      </c>
      <c r="G20" s="8">
        <f>SUM(G21:G29)</f>
        <v>2000000</v>
      </c>
      <c r="H20" s="8">
        <f>SUM(H21:H29)</f>
        <v>2100000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2100000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1620000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185422000</v>
      </c>
      <c r="G30" s="15">
        <f>+G5+G6+G7+G20</f>
        <v>187206000</v>
      </c>
      <c r="H30" s="15">
        <f>+H5+H6+H7+H20</f>
        <v>183930000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738000</v>
      </c>
      <c r="G32" s="8">
        <f>SUM(G33:G38)</f>
        <v>1068000</v>
      </c>
      <c r="H32" s="8">
        <f>SUM(H33:H38)</f>
        <v>1320000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738000</v>
      </c>
      <c r="G34" s="11">
        <v>1068000</v>
      </c>
      <c r="H34" s="11">
        <v>1320000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738000</v>
      </c>
      <c r="G41" s="18">
        <f>+G32+G39</f>
        <v>1068000</v>
      </c>
      <c r="H41" s="18">
        <f>+H32+H39</f>
        <v>1320000</v>
      </c>
    </row>
    <row r="42" spans="5:8" ht="13.8" x14ac:dyDescent="0.25">
      <c r="E42" s="17" t="s">
        <v>40</v>
      </c>
      <c r="F42" s="18">
        <f>+F30+F41</f>
        <v>186160000</v>
      </c>
      <c r="G42" s="18">
        <f>+G30+G41</f>
        <v>188274000</v>
      </c>
      <c r="H42" s="18">
        <f>+H30+H41</f>
        <v>185250000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1289000</v>
      </c>
      <c r="G45" s="9">
        <f t="shared" ref="G45:H45" si="0">SUM(G47+G63+G69)</f>
        <v>1454000</v>
      </c>
      <c r="H45" s="9">
        <f t="shared" si="0"/>
        <v>1438000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1289000</v>
      </c>
      <c r="G69" s="8">
        <f>SUM(G70:G75)</f>
        <v>1454000</v>
      </c>
      <c r="H69" s="8">
        <f t="shared" ref="H69" si="3">SUM(H70:H75)</f>
        <v>1438000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265000</v>
      </c>
      <c r="G74" s="11">
        <v>384000</v>
      </c>
      <c r="H74" s="26">
        <v>320000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1289000</v>
      </c>
      <c r="G118" s="15">
        <f>SUM(G45)</f>
        <v>1454000</v>
      </c>
      <c r="H118" s="15">
        <f>SUM(H45)</f>
        <v>1438000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E1:H250"/>
  <sheetViews>
    <sheetView showGridLines="0" topLeftCell="A58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140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259309000</v>
      </c>
      <c r="G5" s="8">
        <v>257466000</v>
      </c>
      <c r="H5" s="8">
        <v>248853000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59593000</v>
      </c>
      <c r="G7" s="9">
        <f>SUM(G8:G19)</f>
        <v>57804000</v>
      </c>
      <c r="H7" s="9">
        <f>SUM(H8:H19)</f>
        <v>62416000</v>
      </c>
    </row>
    <row r="8" spans="5:8" ht="13.8" x14ac:dyDescent="0.3">
      <c r="E8" s="10" t="s">
        <v>11</v>
      </c>
      <c r="F8" s="11">
        <v>59593000</v>
      </c>
      <c r="G8" s="11">
        <v>52977000</v>
      </c>
      <c r="H8" s="11">
        <v>57416000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/>
      <c r="G11" s="11">
        <v>4827000</v>
      </c>
      <c r="H11" s="11">
        <v>5000000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4271000</v>
      </c>
      <c r="G20" s="8">
        <f>SUM(G21:G29)</f>
        <v>1900000</v>
      </c>
      <c r="H20" s="8">
        <f>SUM(H21:H29)</f>
        <v>2000000</v>
      </c>
    </row>
    <row r="21" spans="5:8" ht="13.8" x14ac:dyDescent="0.3">
      <c r="E21" s="10" t="s">
        <v>24</v>
      </c>
      <c r="F21" s="12">
        <v>1800000</v>
      </c>
      <c r="G21" s="12">
        <v>1900000</v>
      </c>
      <c r="H21" s="12">
        <v>2000000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2471000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323173000</v>
      </c>
      <c r="G30" s="15">
        <f>+G5+G6+G7+G20</f>
        <v>317170000</v>
      </c>
      <c r="H30" s="15">
        <f>+H5+H6+H7+H20</f>
        <v>313269000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924000</v>
      </c>
      <c r="G32" s="8">
        <f>SUM(G33:G38)</f>
        <v>28967000</v>
      </c>
      <c r="H32" s="8">
        <f>SUM(H33:H38)</f>
        <v>223377000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924000</v>
      </c>
      <c r="G34" s="11">
        <v>28967000</v>
      </c>
      <c r="H34" s="11">
        <v>223377000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924000</v>
      </c>
      <c r="G41" s="18">
        <f>+G32+G39</f>
        <v>28967000</v>
      </c>
      <c r="H41" s="18">
        <f>+H32+H39</f>
        <v>223377000</v>
      </c>
    </row>
    <row r="42" spans="5:8" ht="13.8" x14ac:dyDescent="0.25">
      <c r="E42" s="17" t="s">
        <v>40</v>
      </c>
      <c r="F42" s="18">
        <f>+F30+F41</f>
        <v>324097000</v>
      </c>
      <c r="G42" s="18">
        <f>+G30+G41</f>
        <v>346137000</v>
      </c>
      <c r="H42" s="18">
        <f>+H30+H41</f>
        <v>536646000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12103000</v>
      </c>
      <c r="G45" s="9">
        <f t="shared" ref="G45:H45" si="0">SUM(G47+G63+G69)</f>
        <v>12299000</v>
      </c>
      <c r="H45" s="9">
        <f t="shared" si="0"/>
        <v>12485000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12103000</v>
      </c>
      <c r="G69" s="8">
        <f>SUM(G70:G75)</f>
        <v>12299000</v>
      </c>
      <c r="H69" s="8">
        <f t="shared" ref="H69" si="3">SUM(H70:H75)</f>
        <v>12485000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1024000</v>
      </c>
      <c r="G73" s="11">
        <v>1070000</v>
      </c>
      <c r="H73" s="26">
        <v>1118000</v>
      </c>
    </row>
    <row r="74" spans="5:8" x14ac:dyDescent="0.25">
      <c r="E74" s="1" t="s">
        <v>171</v>
      </c>
      <c r="F74" s="25">
        <v>1079000</v>
      </c>
      <c r="G74" s="11">
        <v>1229000</v>
      </c>
      <c r="H74" s="26">
        <v>1202000</v>
      </c>
    </row>
    <row r="75" spans="5:8" x14ac:dyDescent="0.25">
      <c r="E75" s="1" t="s">
        <v>172</v>
      </c>
      <c r="F75" s="27">
        <v>10000000</v>
      </c>
      <c r="G75" s="28">
        <v>10000000</v>
      </c>
      <c r="H75" s="29">
        <v>10165000</v>
      </c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12103000</v>
      </c>
      <c r="G118" s="15">
        <f>SUM(G45)</f>
        <v>12299000</v>
      </c>
      <c r="H118" s="15">
        <f>SUM(H45)</f>
        <v>12485000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2" manualBreakCount="2">
    <brk id="42" max="16383" man="1"/>
    <brk id="117" max="7" man="1"/>
  </rowBreak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E1:H250"/>
  <sheetViews>
    <sheetView showGridLines="0" topLeftCell="A61" workbookViewId="0">
      <selection activeCell="J54" sqref="J54"/>
    </sheetView>
  </sheetViews>
  <sheetFormatPr defaultRowHeight="13.2" x14ac:dyDescent="0.25"/>
  <cols>
    <col min="1" max="4" width="1.6640625" customWidth="1"/>
    <col min="5" max="5" width="94.88671875" customWidth="1"/>
    <col min="6" max="8" width="14.109375" bestFit="1" customWidth="1"/>
  </cols>
  <sheetData>
    <row r="1" spans="5:8" ht="14.4" customHeight="1" x14ac:dyDescent="0.3">
      <c r="E1" s="42" t="s">
        <v>0</v>
      </c>
      <c r="F1" s="42"/>
      <c r="G1" s="42"/>
      <c r="H1" s="42"/>
    </row>
    <row r="2" spans="5:8" x14ac:dyDescent="0.25">
      <c r="E2" s="43" t="s">
        <v>1</v>
      </c>
      <c r="F2" s="43"/>
      <c r="G2" s="43"/>
      <c r="H2" s="43"/>
    </row>
    <row r="3" spans="5:8" ht="26.4" x14ac:dyDescent="0.25">
      <c r="E3" s="3" t="s">
        <v>141</v>
      </c>
      <c r="F3" s="4" t="s">
        <v>3</v>
      </c>
      <c r="G3" s="4" t="s">
        <v>4</v>
      </c>
      <c r="H3" s="4" t="s">
        <v>5</v>
      </c>
    </row>
    <row r="4" spans="5:8" ht="13.8" x14ac:dyDescent="0.25">
      <c r="E4" s="5" t="s">
        <v>6</v>
      </c>
      <c r="F4" s="6" t="s">
        <v>7</v>
      </c>
      <c r="G4" s="6" t="s">
        <v>7</v>
      </c>
      <c r="H4" s="6" t="s">
        <v>7</v>
      </c>
    </row>
    <row r="5" spans="5:8" ht="13.8" x14ac:dyDescent="0.3">
      <c r="E5" s="7" t="s">
        <v>8</v>
      </c>
      <c r="F5" s="8">
        <v>170740000</v>
      </c>
      <c r="G5" s="8">
        <v>169307000</v>
      </c>
      <c r="H5" s="8">
        <v>163360000</v>
      </c>
    </row>
    <row r="6" spans="5:8" ht="13.8" x14ac:dyDescent="0.3">
      <c r="E6" s="7" t="s">
        <v>9</v>
      </c>
      <c r="F6" s="8"/>
      <c r="G6" s="8"/>
      <c r="H6" s="8"/>
    </row>
    <row r="7" spans="5:8" ht="13.8" x14ac:dyDescent="0.25">
      <c r="E7" s="5" t="s">
        <v>10</v>
      </c>
      <c r="F7" s="9">
        <f>SUM(F8:F19)</f>
        <v>36822000</v>
      </c>
      <c r="G7" s="9">
        <f>SUM(G8:G19)</f>
        <v>37521000</v>
      </c>
      <c r="H7" s="9">
        <f>SUM(H8:H19)</f>
        <v>40256000</v>
      </c>
    </row>
    <row r="8" spans="5:8" ht="13.8" x14ac:dyDescent="0.3">
      <c r="E8" s="10" t="s">
        <v>11</v>
      </c>
      <c r="F8" s="11">
        <v>31318000</v>
      </c>
      <c r="G8" s="11">
        <v>32694000</v>
      </c>
      <c r="H8" s="11">
        <v>35256000</v>
      </c>
    </row>
    <row r="9" spans="5:8" ht="13.8" x14ac:dyDescent="0.3">
      <c r="E9" s="10" t="s">
        <v>12</v>
      </c>
      <c r="F9" s="11"/>
      <c r="G9" s="11"/>
      <c r="H9" s="11"/>
    </row>
    <row r="10" spans="5:8" ht="13.8" x14ac:dyDescent="0.3">
      <c r="E10" s="10" t="s">
        <v>13</v>
      </c>
      <c r="F10" s="12"/>
      <c r="G10" s="12"/>
      <c r="H10" s="12"/>
    </row>
    <row r="11" spans="5:8" ht="13.8" x14ac:dyDescent="0.3">
      <c r="E11" s="10" t="s">
        <v>14</v>
      </c>
      <c r="F11" s="11">
        <v>5504000</v>
      </c>
      <c r="G11" s="11">
        <v>4827000</v>
      </c>
      <c r="H11" s="11">
        <v>5000000</v>
      </c>
    </row>
    <row r="12" spans="5:8" ht="13.8" x14ac:dyDescent="0.3">
      <c r="E12" s="10" t="s">
        <v>15</v>
      </c>
      <c r="F12" s="12"/>
      <c r="G12" s="12"/>
      <c r="H12" s="12"/>
    </row>
    <row r="13" spans="5:8" ht="13.8" x14ac:dyDescent="0.3">
      <c r="E13" s="10" t="s">
        <v>16</v>
      </c>
      <c r="F13" s="12"/>
      <c r="G13" s="12"/>
      <c r="H13" s="12"/>
    </row>
    <row r="14" spans="5:8" ht="13.8" x14ac:dyDescent="0.3">
      <c r="E14" s="10" t="s">
        <v>17</v>
      </c>
      <c r="F14" s="12"/>
      <c r="G14" s="12"/>
      <c r="H14" s="12"/>
    </row>
    <row r="15" spans="5:8" ht="13.8" x14ac:dyDescent="0.3">
      <c r="E15" s="10" t="s">
        <v>18</v>
      </c>
      <c r="F15" s="11"/>
      <c r="G15" s="11"/>
      <c r="H15" s="11"/>
    </row>
    <row r="16" spans="5:8" ht="13.8" x14ac:dyDescent="0.3">
      <c r="E16" s="10" t="s">
        <v>19</v>
      </c>
      <c r="F16" s="11"/>
      <c r="G16" s="11"/>
      <c r="H16" s="11"/>
    </row>
    <row r="17" spans="5:8" ht="13.8" x14ac:dyDescent="0.3">
      <c r="E17" s="10" t="s">
        <v>20</v>
      </c>
      <c r="F17" s="12"/>
      <c r="G17" s="12"/>
      <c r="H17" s="12"/>
    </row>
    <row r="18" spans="5:8" ht="13.8" x14ac:dyDescent="0.3">
      <c r="E18" s="10" t="s">
        <v>21</v>
      </c>
      <c r="F18" s="11"/>
      <c r="G18" s="11"/>
      <c r="H18" s="11"/>
    </row>
    <row r="19" spans="5:8" ht="13.8" x14ac:dyDescent="0.3">
      <c r="E19" s="10" t="s">
        <v>22</v>
      </c>
      <c r="F19" s="11"/>
      <c r="G19" s="11"/>
      <c r="H19" s="11"/>
    </row>
    <row r="20" spans="5:8" ht="13.8" x14ac:dyDescent="0.25">
      <c r="E20" s="5" t="s">
        <v>23</v>
      </c>
      <c r="F20" s="8">
        <f>SUM(F21:F29)</f>
        <v>3732000</v>
      </c>
      <c r="G20" s="8">
        <f>SUM(G21:G29)</f>
        <v>2000000</v>
      </c>
      <c r="H20" s="8">
        <f>SUM(H21:H29)</f>
        <v>2100000</v>
      </c>
    </row>
    <row r="21" spans="5:8" ht="13.8" x14ac:dyDescent="0.3">
      <c r="E21" s="10" t="s">
        <v>24</v>
      </c>
      <c r="F21" s="12">
        <v>1900000</v>
      </c>
      <c r="G21" s="12">
        <v>2000000</v>
      </c>
      <c r="H21" s="12">
        <v>2100000</v>
      </c>
    </row>
    <row r="22" spans="5:8" ht="13.8" x14ac:dyDescent="0.3">
      <c r="E22" s="10" t="s">
        <v>25</v>
      </c>
      <c r="F22" s="13"/>
      <c r="G22" s="13"/>
      <c r="H22" s="13"/>
    </row>
    <row r="23" spans="5:8" ht="13.8" x14ac:dyDescent="0.3">
      <c r="E23" s="10" t="s">
        <v>26</v>
      </c>
      <c r="F23" s="11">
        <v>1832000</v>
      </c>
      <c r="G23" s="11"/>
      <c r="H23" s="11"/>
    </row>
    <row r="24" spans="5:8" ht="13.8" x14ac:dyDescent="0.3">
      <c r="E24" s="10" t="s">
        <v>27</v>
      </c>
      <c r="F24" s="11"/>
      <c r="G24" s="11"/>
      <c r="H24" s="11"/>
    </row>
    <row r="25" spans="5:8" ht="13.8" x14ac:dyDescent="0.3">
      <c r="E25" s="10" t="s">
        <v>28</v>
      </c>
      <c r="F25" s="12"/>
      <c r="G25" s="12"/>
      <c r="H25" s="12"/>
    </row>
    <row r="26" spans="5:8" ht="13.8" x14ac:dyDescent="0.3">
      <c r="E26" s="10" t="s">
        <v>29</v>
      </c>
      <c r="F26" s="11"/>
      <c r="G26" s="11"/>
      <c r="H26" s="11"/>
    </row>
    <row r="27" spans="5:8" ht="13.8" x14ac:dyDescent="0.3">
      <c r="E27" s="10" t="s">
        <v>30</v>
      </c>
      <c r="F27" s="11"/>
      <c r="G27" s="11"/>
      <c r="H27" s="11"/>
    </row>
    <row r="28" spans="5:8" ht="13.8" x14ac:dyDescent="0.3">
      <c r="E28" s="10" t="s">
        <v>31</v>
      </c>
      <c r="F28" s="12"/>
      <c r="G28" s="12"/>
      <c r="H28" s="12"/>
    </row>
    <row r="29" spans="5:8" ht="13.8" x14ac:dyDescent="0.3">
      <c r="E29" s="10" t="s">
        <v>32</v>
      </c>
      <c r="F29" s="11"/>
      <c r="G29" s="11"/>
      <c r="H29" s="11"/>
    </row>
    <row r="30" spans="5:8" ht="13.8" x14ac:dyDescent="0.25">
      <c r="E30" s="14" t="s">
        <v>33</v>
      </c>
      <c r="F30" s="15">
        <f>+F5+F6+F7+F20</f>
        <v>211294000</v>
      </c>
      <c r="G30" s="15">
        <f>+G5+G6+G7+G20</f>
        <v>208828000</v>
      </c>
      <c r="H30" s="15">
        <f>+H5+H6+H7+H20</f>
        <v>205716000</v>
      </c>
    </row>
    <row r="31" spans="5:8" ht="13.8" x14ac:dyDescent="0.25">
      <c r="E31" s="5" t="s">
        <v>34</v>
      </c>
      <c r="F31" s="16" t="s">
        <v>7</v>
      </c>
      <c r="G31" s="16" t="s">
        <v>7</v>
      </c>
      <c r="H31" s="16" t="s">
        <v>7</v>
      </c>
    </row>
    <row r="32" spans="5:8" ht="13.8" x14ac:dyDescent="0.25">
      <c r="E32" s="5" t="s">
        <v>35</v>
      </c>
      <c r="F32" s="8">
        <f>SUM(F33:F38)</f>
        <v>10137000</v>
      </c>
      <c r="G32" s="8">
        <f>SUM(G33:G38)</f>
        <v>10698000</v>
      </c>
      <c r="H32" s="8">
        <f>SUM(H33:H38)</f>
        <v>20054000</v>
      </c>
    </row>
    <row r="33" spans="5:8" ht="13.8" x14ac:dyDescent="0.3">
      <c r="E33" s="10" t="s">
        <v>18</v>
      </c>
      <c r="F33" s="11"/>
      <c r="G33" s="11"/>
      <c r="H33" s="11"/>
    </row>
    <row r="34" spans="5:8" ht="13.8" x14ac:dyDescent="0.3">
      <c r="E34" s="10" t="s">
        <v>36</v>
      </c>
      <c r="F34" s="11">
        <v>10137000</v>
      </c>
      <c r="G34" s="11">
        <v>10698000</v>
      </c>
      <c r="H34" s="11">
        <v>20054000</v>
      </c>
    </row>
    <row r="35" spans="5:8" ht="13.8" x14ac:dyDescent="0.3">
      <c r="E35" s="10" t="s">
        <v>37</v>
      </c>
      <c r="F35" s="11"/>
      <c r="G35" s="11"/>
      <c r="H35" s="11"/>
    </row>
    <row r="36" spans="5:8" ht="13.8" x14ac:dyDescent="0.3">
      <c r="E36" s="10" t="s">
        <v>38</v>
      </c>
      <c r="F36" s="11"/>
      <c r="G36" s="11"/>
      <c r="H36" s="11"/>
    </row>
    <row r="37" spans="5:8" ht="13.8" x14ac:dyDescent="0.3">
      <c r="E37" s="10" t="s">
        <v>19</v>
      </c>
      <c r="F37" s="11"/>
      <c r="G37" s="11"/>
      <c r="H37" s="11"/>
    </row>
    <row r="38" spans="5:8" ht="13.8" x14ac:dyDescent="0.3">
      <c r="E38" s="10" t="s">
        <v>11</v>
      </c>
      <c r="F38" s="11"/>
      <c r="G38" s="11"/>
      <c r="H38" s="11"/>
    </row>
    <row r="39" spans="5:8" ht="13.8" x14ac:dyDescent="0.25">
      <c r="E39" s="5" t="s">
        <v>23</v>
      </c>
      <c r="F39" s="8">
        <f>SUM(F40:F40)</f>
        <v>0</v>
      </c>
      <c r="G39" s="8">
        <f>SUM(G40:G40)</f>
        <v>0</v>
      </c>
      <c r="H39" s="8">
        <f>SUM(H40:H40)</f>
        <v>0</v>
      </c>
    </row>
    <row r="40" spans="5:8" ht="13.8" x14ac:dyDescent="0.3">
      <c r="E40" s="10" t="s">
        <v>25</v>
      </c>
      <c r="F40" s="12"/>
      <c r="G40" s="12"/>
      <c r="H40" s="12"/>
    </row>
    <row r="41" spans="5:8" ht="13.8" x14ac:dyDescent="0.25">
      <c r="E41" s="17" t="s">
        <v>39</v>
      </c>
      <c r="F41" s="18">
        <f>+F32+F39</f>
        <v>10137000</v>
      </c>
      <c r="G41" s="18">
        <f>+G32+G39</f>
        <v>10698000</v>
      </c>
      <c r="H41" s="18">
        <f>+H32+H39</f>
        <v>20054000</v>
      </c>
    </row>
    <row r="42" spans="5:8" ht="13.8" x14ac:dyDescent="0.25">
      <c r="E42" s="17" t="s">
        <v>40</v>
      </c>
      <c r="F42" s="18">
        <f>+F30+F41</f>
        <v>221431000</v>
      </c>
      <c r="G42" s="18">
        <f>+G30+G41</f>
        <v>219526000</v>
      </c>
      <c r="H42" s="18">
        <f>+H30+H41</f>
        <v>225770000</v>
      </c>
    </row>
    <row r="43" spans="5:8" x14ac:dyDescent="0.25">
      <c r="F43" s="19"/>
      <c r="G43" s="19"/>
      <c r="H43" s="19"/>
    </row>
    <row r="44" spans="5:8" x14ac:dyDescent="0.25">
      <c r="E44" s="20" t="s">
        <v>142</v>
      </c>
      <c r="F44" s="8"/>
      <c r="G44" s="8"/>
      <c r="H44" s="8"/>
    </row>
    <row r="45" spans="5:8" x14ac:dyDescent="0.25">
      <c r="E45" s="20" t="s">
        <v>143</v>
      </c>
      <c r="F45" s="9">
        <f>SUM(F47+F63+F69)</f>
        <v>4873000</v>
      </c>
      <c r="G45" s="9">
        <f t="shared" ref="G45:H45" si="0">SUM(G47+G63+G69)</f>
        <v>4933000</v>
      </c>
      <c r="H45" s="9">
        <f t="shared" si="0"/>
        <v>5083000</v>
      </c>
    </row>
    <row r="46" spans="5:8" x14ac:dyDescent="0.25">
      <c r="E46" s="21" t="s">
        <v>144</v>
      </c>
      <c r="F46" s="8"/>
      <c r="G46" s="8"/>
      <c r="H46" s="8"/>
    </row>
    <row r="47" spans="5:8" x14ac:dyDescent="0.25">
      <c r="E47" s="20" t="s">
        <v>146</v>
      </c>
      <c r="F47" s="8">
        <f>SUM(F48:F61)</f>
        <v>0</v>
      </c>
      <c r="G47" s="8">
        <f t="shared" ref="G47:H47" si="1">SUM(G48:G61)</f>
        <v>0</v>
      </c>
      <c r="H47" s="8">
        <f t="shared" si="1"/>
        <v>0</v>
      </c>
    </row>
    <row r="48" spans="5:8" x14ac:dyDescent="0.25">
      <c r="E48" s="1" t="s">
        <v>147</v>
      </c>
      <c r="F48" s="22"/>
      <c r="G48" s="23"/>
      <c r="H48" s="24"/>
    </row>
    <row r="49" spans="5:8" x14ac:dyDescent="0.25">
      <c r="E49" s="1" t="s">
        <v>148</v>
      </c>
      <c r="F49" s="25"/>
      <c r="G49" s="11"/>
      <c r="H49" s="26"/>
    </row>
    <row r="50" spans="5:8" x14ac:dyDescent="0.25">
      <c r="E50" s="1" t="s">
        <v>149</v>
      </c>
      <c r="F50" s="25"/>
      <c r="G50" s="11"/>
      <c r="H50" s="26"/>
    </row>
    <row r="51" spans="5:8" x14ac:dyDescent="0.25">
      <c r="E51" s="1" t="s">
        <v>150</v>
      </c>
      <c r="F51" s="25"/>
      <c r="G51" s="11"/>
      <c r="H51" s="26"/>
    </row>
    <row r="52" spans="5:8" x14ac:dyDescent="0.25">
      <c r="E52" s="1" t="s">
        <v>151</v>
      </c>
      <c r="F52" s="33"/>
      <c r="G52" s="34"/>
      <c r="H52" s="35"/>
    </row>
    <row r="53" spans="5:8" x14ac:dyDescent="0.25">
      <c r="E53" s="1" t="s">
        <v>152</v>
      </c>
      <c r="F53" s="40"/>
      <c r="G53" s="8"/>
      <c r="H53" s="41"/>
    </row>
    <row r="54" spans="5:8" x14ac:dyDescent="0.25">
      <c r="E54" s="1" t="s">
        <v>153</v>
      </c>
      <c r="F54" s="25"/>
      <c r="G54" s="11"/>
      <c r="H54" s="26"/>
    </row>
    <row r="55" spans="5:8" x14ac:dyDescent="0.25">
      <c r="E55" s="1" t="s">
        <v>154</v>
      </c>
      <c r="F55" s="25"/>
      <c r="G55" s="11"/>
      <c r="H55" s="26"/>
    </row>
    <row r="56" spans="5:8" x14ac:dyDescent="0.25">
      <c r="E56" s="1" t="s">
        <v>155</v>
      </c>
      <c r="F56" s="25"/>
      <c r="G56" s="11"/>
      <c r="H56" s="26"/>
    </row>
    <row r="57" spans="5:8" x14ac:dyDescent="0.25">
      <c r="E57" s="1" t="s">
        <v>156</v>
      </c>
      <c r="F57" s="25"/>
      <c r="G57" s="11"/>
      <c r="H57" s="26"/>
    </row>
    <row r="58" spans="5:8" x14ac:dyDescent="0.25">
      <c r="E58" s="1" t="s">
        <v>157</v>
      </c>
      <c r="F58" s="33"/>
      <c r="G58" s="34"/>
      <c r="H58" s="35"/>
    </row>
    <row r="59" spans="5:8" x14ac:dyDescent="0.25">
      <c r="E59" s="1" t="s">
        <v>158</v>
      </c>
      <c r="F59" s="40"/>
      <c r="G59" s="8"/>
      <c r="H59" s="41"/>
    </row>
    <row r="60" spans="5:8" x14ac:dyDescent="0.25">
      <c r="E60" s="1" t="s">
        <v>159</v>
      </c>
      <c r="F60" s="25"/>
      <c r="G60" s="11"/>
      <c r="H60" s="26"/>
    </row>
    <row r="61" spans="5:8" x14ac:dyDescent="0.25">
      <c r="E61" s="1" t="s">
        <v>160</v>
      </c>
      <c r="F61" s="27"/>
      <c r="G61" s="28"/>
      <c r="H61" s="29"/>
    </row>
    <row r="62" spans="5:8" x14ac:dyDescent="0.25">
      <c r="F62" s="47"/>
      <c r="G62" s="47"/>
      <c r="H62" s="47"/>
    </row>
    <row r="63" spans="5:8" x14ac:dyDescent="0.25">
      <c r="E63" s="20" t="s">
        <v>161</v>
      </c>
      <c r="F63" s="8">
        <f>SUM(F64:F67)</f>
        <v>0</v>
      </c>
      <c r="G63" s="8">
        <f t="shared" ref="G63:H63" si="2">SUM(G64:G67)</f>
        <v>0</v>
      </c>
      <c r="H63" s="8">
        <f t="shared" si="2"/>
        <v>0</v>
      </c>
    </row>
    <row r="64" spans="5:8" x14ac:dyDescent="0.25">
      <c r="E64" s="1" t="s">
        <v>162</v>
      </c>
      <c r="F64" s="30"/>
      <c r="G64" s="31"/>
      <c r="H64" s="32"/>
    </row>
    <row r="65" spans="5:8" x14ac:dyDescent="0.25">
      <c r="E65" s="1" t="s">
        <v>163</v>
      </c>
      <c r="F65" s="40"/>
      <c r="G65" s="8"/>
      <c r="H65" s="41"/>
    </row>
    <row r="66" spans="5:8" x14ac:dyDescent="0.25">
      <c r="E66" s="1" t="s">
        <v>164</v>
      </c>
      <c r="F66" s="25"/>
      <c r="G66" s="11"/>
      <c r="H66" s="26"/>
    </row>
    <row r="67" spans="5:8" x14ac:dyDescent="0.25">
      <c r="E67" s="1" t="s">
        <v>165</v>
      </c>
      <c r="F67" s="27"/>
      <c r="G67" s="28"/>
      <c r="H67" s="29"/>
    </row>
    <row r="68" spans="5:8" x14ac:dyDescent="0.25">
      <c r="E68" s="1"/>
      <c r="F68" s="11"/>
      <c r="G68" s="11"/>
      <c r="H68" s="11"/>
    </row>
    <row r="69" spans="5:8" x14ac:dyDescent="0.25">
      <c r="E69" s="20" t="s">
        <v>166</v>
      </c>
      <c r="F69" s="8">
        <f>SUM(F70:F75)</f>
        <v>4873000</v>
      </c>
      <c r="G69" s="8">
        <f>SUM(G70:G75)</f>
        <v>4933000</v>
      </c>
      <c r="H69" s="8">
        <f t="shared" ref="H69" si="3">SUM(H70:H75)</f>
        <v>5083000</v>
      </c>
    </row>
    <row r="70" spans="5:8" x14ac:dyDescent="0.25">
      <c r="E70" s="1" t="s">
        <v>167</v>
      </c>
      <c r="F70" s="30"/>
      <c r="G70" s="31"/>
      <c r="H70" s="32"/>
    </row>
    <row r="71" spans="5:8" x14ac:dyDescent="0.25">
      <c r="E71" s="1" t="s">
        <v>168</v>
      </c>
      <c r="F71" s="40"/>
      <c r="G71" s="8"/>
      <c r="H71" s="41"/>
    </row>
    <row r="72" spans="5:8" x14ac:dyDescent="0.25">
      <c r="E72" s="1" t="s">
        <v>169</v>
      </c>
      <c r="F72" s="25"/>
      <c r="G72" s="11"/>
      <c r="H72" s="26"/>
    </row>
    <row r="73" spans="5:8" x14ac:dyDescent="0.25">
      <c r="E73" s="1" t="s">
        <v>170</v>
      </c>
      <c r="F73" s="25">
        <v>3076000</v>
      </c>
      <c r="G73" s="11">
        <v>3214000</v>
      </c>
      <c r="H73" s="26">
        <v>3358000</v>
      </c>
    </row>
    <row r="74" spans="5:8" x14ac:dyDescent="0.25">
      <c r="E74" s="1" t="s">
        <v>171</v>
      </c>
      <c r="F74" s="25">
        <v>1797000</v>
      </c>
      <c r="G74" s="11">
        <v>1719000</v>
      </c>
      <c r="H74" s="26">
        <v>1725000</v>
      </c>
    </row>
    <row r="75" spans="5:8" x14ac:dyDescent="0.25">
      <c r="E75" s="1" t="s">
        <v>172</v>
      </c>
      <c r="F75" s="27"/>
      <c r="G75" s="28"/>
      <c r="H75" s="29"/>
    </row>
    <row r="76" spans="5:8" x14ac:dyDescent="0.25">
      <c r="F76" s="34"/>
      <c r="G76" s="34"/>
      <c r="H76" s="34"/>
    </row>
    <row r="77" spans="5:8" hidden="1" x14ac:dyDescent="0.25">
      <c r="E77" s="20"/>
      <c r="F77" s="8">
        <f>SUM(F78:F81)</f>
        <v>0</v>
      </c>
      <c r="G77" s="8">
        <f>SUM(G78:G81)</f>
        <v>0</v>
      </c>
      <c r="H77" s="8">
        <f>SUM(H78:H81)</f>
        <v>0</v>
      </c>
    </row>
    <row r="78" spans="5:8" hidden="1" x14ac:dyDescent="0.25">
      <c r="E78" s="1"/>
      <c r="F78" s="22"/>
      <c r="G78" s="23"/>
      <c r="H78" s="24"/>
    </row>
    <row r="79" spans="5:8" hidden="1" x14ac:dyDescent="0.25">
      <c r="E79" s="1"/>
      <c r="F79" s="25"/>
      <c r="G79" s="11"/>
      <c r="H79" s="26"/>
    </row>
    <row r="80" spans="5:8" hidden="1" x14ac:dyDescent="0.25">
      <c r="E80" s="1"/>
      <c r="F80" s="25"/>
      <c r="G80" s="11"/>
      <c r="H80" s="26"/>
    </row>
    <row r="81" spans="5:8" hidden="1" x14ac:dyDescent="0.25">
      <c r="E81" s="1"/>
      <c r="F81" s="27"/>
      <c r="G81" s="28"/>
      <c r="H81" s="29"/>
    </row>
    <row r="82" spans="5:8" hidden="1" x14ac:dyDescent="0.25">
      <c r="F82" s="34"/>
      <c r="G82" s="34"/>
      <c r="H82" s="34"/>
    </row>
    <row r="83" spans="5:8" hidden="1" x14ac:dyDescent="0.25">
      <c r="E83" s="20"/>
      <c r="F83" s="8">
        <f>SUM(F84:F87)</f>
        <v>0</v>
      </c>
      <c r="G83" s="8">
        <f>SUM(G84:G87)</f>
        <v>0</v>
      </c>
      <c r="H83" s="8">
        <f>SUM(H84:H87)</f>
        <v>0</v>
      </c>
    </row>
    <row r="84" spans="5:8" hidden="1" x14ac:dyDescent="0.25">
      <c r="E84" s="1"/>
      <c r="F84" s="22"/>
      <c r="G84" s="23"/>
      <c r="H84" s="24"/>
    </row>
    <row r="85" spans="5:8" hidden="1" x14ac:dyDescent="0.25">
      <c r="E85" s="1"/>
      <c r="F85" s="25"/>
      <c r="G85" s="11"/>
      <c r="H85" s="26"/>
    </row>
    <row r="86" spans="5:8" hidden="1" x14ac:dyDescent="0.25">
      <c r="E86" s="1"/>
      <c r="F86" s="25"/>
      <c r="G86" s="11"/>
      <c r="H86" s="26"/>
    </row>
    <row r="87" spans="5:8" hidden="1" x14ac:dyDescent="0.25">
      <c r="E87" s="1"/>
      <c r="F87" s="27"/>
      <c r="G87" s="28"/>
      <c r="H87" s="29"/>
    </row>
    <row r="88" spans="5:8" hidden="1" x14ac:dyDescent="0.25">
      <c r="F88" s="34"/>
      <c r="G88" s="34"/>
      <c r="H88" s="34"/>
    </row>
    <row r="89" spans="5:8" hidden="1" x14ac:dyDescent="0.25">
      <c r="E89" s="20"/>
      <c r="F89" s="8">
        <f>SUM(F90:F93)</f>
        <v>0</v>
      </c>
      <c r="G89" s="8">
        <f>SUM(G90:G93)</f>
        <v>0</v>
      </c>
      <c r="H89" s="8">
        <f>SUM(H90:H93)</f>
        <v>0</v>
      </c>
    </row>
    <row r="90" spans="5:8" hidden="1" x14ac:dyDescent="0.25">
      <c r="E90" s="1"/>
      <c r="F90" s="22"/>
      <c r="G90" s="23"/>
      <c r="H90" s="24"/>
    </row>
    <row r="91" spans="5:8" hidden="1" x14ac:dyDescent="0.25">
      <c r="E91" s="1"/>
      <c r="F91" s="25"/>
      <c r="G91" s="11"/>
      <c r="H91" s="26"/>
    </row>
    <row r="92" spans="5:8" hidden="1" x14ac:dyDescent="0.25">
      <c r="E92" s="1"/>
      <c r="F92" s="25"/>
      <c r="G92" s="11"/>
      <c r="H92" s="26"/>
    </row>
    <row r="93" spans="5:8" hidden="1" x14ac:dyDescent="0.25">
      <c r="E93" s="1"/>
      <c r="F93" s="27"/>
      <c r="G93" s="28"/>
      <c r="H93" s="29"/>
    </row>
    <row r="94" spans="5:8" hidden="1" x14ac:dyDescent="0.25">
      <c r="F94" s="34"/>
      <c r="G94" s="34"/>
      <c r="H94" s="34"/>
    </row>
    <row r="95" spans="5:8" hidden="1" x14ac:dyDescent="0.25">
      <c r="E95" s="20"/>
      <c r="F95" s="8">
        <f>SUM(F96:F99)</f>
        <v>0</v>
      </c>
      <c r="G95" s="8">
        <f>SUM(G96:G99)</f>
        <v>0</v>
      </c>
      <c r="H95" s="8">
        <f>SUM(H96:H99)</f>
        <v>0</v>
      </c>
    </row>
    <row r="96" spans="5:8" hidden="1" x14ac:dyDescent="0.25">
      <c r="E96" s="1"/>
      <c r="F96" s="22"/>
      <c r="G96" s="23"/>
      <c r="H96" s="24"/>
    </row>
    <row r="97" spans="5:8" hidden="1" x14ac:dyDescent="0.25">
      <c r="E97" s="1"/>
      <c r="F97" s="25"/>
      <c r="G97" s="11"/>
      <c r="H97" s="26"/>
    </row>
    <row r="98" spans="5:8" hidden="1" x14ac:dyDescent="0.25">
      <c r="E98" s="1"/>
      <c r="F98" s="25"/>
      <c r="G98" s="11"/>
      <c r="H98" s="26"/>
    </row>
    <row r="99" spans="5:8" hidden="1" x14ac:dyDescent="0.25">
      <c r="E99" s="1"/>
      <c r="F99" s="27"/>
      <c r="G99" s="28"/>
      <c r="H99" s="29"/>
    </row>
    <row r="100" spans="5:8" hidden="1" x14ac:dyDescent="0.25">
      <c r="F100" s="34"/>
      <c r="G100" s="34"/>
      <c r="H100" s="34"/>
    </row>
    <row r="101" spans="5:8" hidden="1" x14ac:dyDescent="0.25">
      <c r="E101" s="20"/>
      <c r="F101" s="8">
        <f>SUM(F102:F105)</f>
        <v>0</v>
      </c>
      <c r="G101" s="8">
        <f>SUM(G102:G105)</f>
        <v>0</v>
      </c>
      <c r="H101" s="8">
        <f>SUM(H102:H105)</f>
        <v>0</v>
      </c>
    </row>
    <row r="102" spans="5:8" hidden="1" x14ac:dyDescent="0.25">
      <c r="E102" s="1"/>
      <c r="F102" s="22"/>
      <c r="G102" s="23"/>
      <c r="H102" s="24"/>
    </row>
    <row r="103" spans="5:8" hidden="1" x14ac:dyDescent="0.25">
      <c r="E103" s="1"/>
      <c r="F103" s="25"/>
      <c r="G103" s="11"/>
      <c r="H103" s="26"/>
    </row>
    <row r="104" spans="5:8" hidden="1" x14ac:dyDescent="0.25">
      <c r="E104" s="1"/>
      <c r="F104" s="25"/>
      <c r="G104" s="11"/>
      <c r="H104" s="26"/>
    </row>
    <row r="105" spans="5:8" hidden="1" x14ac:dyDescent="0.25">
      <c r="E105" s="1"/>
      <c r="F105" s="27"/>
      <c r="G105" s="28"/>
      <c r="H105" s="29"/>
    </row>
    <row r="106" spans="5:8" hidden="1" x14ac:dyDescent="0.25">
      <c r="F106" s="34"/>
      <c r="G106" s="34"/>
      <c r="H106" s="34"/>
    </row>
    <row r="107" spans="5:8" hidden="1" x14ac:dyDescent="0.25">
      <c r="E107" s="20"/>
      <c r="F107" s="8">
        <f>SUM(F108:F111)</f>
        <v>0</v>
      </c>
      <c r="G107" s="8">
        <f>SUM(G108:G111)</f>
        <v>0</v>
      </c>
      <c r="H107" s="8">
        <f>SUM(H108:H111)</f>
        <v>0</v>
      </c>
    </row>
    <row r="108" spans="5:8" hidden="1" x14ac:dyDescent="0.25">
      <c r="E108" s="1"/>
      <c r="F108" s="22"/>
      <c r="G108" s="23"/>
      <c r="H108" s="24"/>
    </row>
    <row r="109" spans="5:8" hidden="1" x14ac:dyDescent="0.25">
      <c r="E109" s="1"/>
      <c r="F109" s="25"/>
      <c r="G109" s="11"/>
      <c r="H109" s="26"/>
    </row>
    <row r="110" spans="5:8" hidden="1" x14ac:dyDescent="0.25">
      <c r="E110" s="1"/>
      <c r="F110" s="25"/>
      <c r="G110" s="11"/>
      <c r="H110" s="26"/>
    </row>
    <row r="111" spans="5:8" hidden="1" x14ac:dyDescent="0.25">
      <c r="E111" s="1"/>
      <c r="F111" s="27"/>
      <c r="G111" s="28"/>
      <c r="H111" s="29"/>
    </row>
    <row r="112" spans="5:8" hidden="1" x14ac:dyDescent="0.25">
      <c r="F112" s="34"/>
      <c r="G112" s="34"/>
      <c r="H112" s="34"/>
    </row>
    <row r="113" spans="5:8" hidden="1" x14ac:dyDescent="0.25">
      <c r="E113" s="20"/>
      <c r="F113" s="8">
        <f>SUM(F114:F117)</f>
        <v>0</v>
      </c>
      <c r="G113" s="8">
        <f>SUM(G114:G117)</f>
        <v>0</v>
      </c>
      <c r="H113" s="8">
        <f>SUM(H114:H117)</f>
        <v>0</v>
      </c>
    </row>
    <row r="114" spans="5:8" hidden="1" x14ac:dyDescent="0.25">
      <c r="E114" s="1"/>
      <c r="F114" s="22"/>
      <c r="G114" s="23"/>
      <c r="H114" s="24"/>
    </row>
    <row r="115" spans="5:8" hidden="1" x14ac:dyDescent="0.25">
      <c r="E115" s="1"/>
      <c r="F115" s="25"/>
      <c r="G115" s="11"/>
      <c r="H115" s="26"/>
    </row>
    <row r="116" spans="5:8" hidden="1" x14ac:dyDescent="0.25">
      <c r="E116" s="1"/>
      <c r="F116" s="25"/>
      <c r="G116" s="11"/>
      <c r="H116" s="26"/>
    </row>
    <row r="117" spans="5:8" hidden="1" x14ac:dyDescent="0.25">
      <c r="E117" s="1"/>
      <c r="F117" s="27"/>
      <c r="G117" s="28"/>
      <c r="H117" s="29"/>
    </row>
    <row r="118" spans="5:8" x14ac:dyDescent="0.25">
      <c r="E118" s="39" t="s">
        <v>145</v>
      </c>
      <c r="F118" s="15">
        <f>SUM(F45)</f>
        <v>4873000</v>
      </c>
      <c r="G118" s="15">
        <f>SUM(G45)</f>
        <v>4933000</v>
      </c>
      <c r="H118" s="15">
        <f>SUM(H45)</f>
        <v>5083000</v>
      </c>
    </row>
    <row r="119" spans="5:8" x14ac:dyDescent="0.25">
      <c r="F119" s="19"/>
      <c r="G119" s="19"/>
      <c r="H119" s="19"/>
    </row>
    <row r="120" spans="5:8" x14ac:dyDescent="0.25">
      <c r="F120" s="19"/>
      <c r="G120" s="19"/>
      <c r="H120" s="19"/>
    </row>
    <row r="121" spans="5:8" x14ac:dyDescent="0.25">
      <c r="F121" s="19"/>
      <c r="G121" s="19"/>
      <c r="H121" s="19"/>
    </row>
    <row r="122" spans="5:8" x14ac:dyDescent="0.25">
      <c r="F122" s="19"/>
      <c r="G122" s="19"/>
      <c r="H122" s="19"/>
    </row>
    <row r="123" spans="5:8" x14ac:dyDescent="0.25">
      <c r="F123" s="19"/>
      <c r="G123" s="19"/>
      <c r="H123" s="19"/>
    </row>
    <row r="124" spans="5:8" x14ac:dyDescent="0.25">
      <c r="F124" s="19"/>
      <c r="G124" s="19"/>
      <c r="H124" s="19"/>
    </row>
    <row r="125" spans="5:8" x14ac:dyDescent="0.25">
      <c r="F125" s="19"/>
      <c r="G125" s="19"/>
      <c r="H125" s="19"/>
    </row>
    <row r="126" spans="5:8" x14ac:dyDescent="0.25">
      <c r="F126" s="19"/>
      <c r="G126" s="19"/>
      <c r="H126" s="19"/>
    </row>
    <row r="127" spans="5:8" x14ac:dyDescent="0.25">
      <c r="F127" s="19"/>
      <c r="G127" s="19"/>
      <c r="H127" s="19"/>
    </row>
    <row r="128" spans="5:8" x14ac:dyDescent="0.25">
      <c r="F128" s="19"/>
      <c r="G128" s="19"/>
      <c r="H128" s="19"/>
    </row>
    <row r="129" spans="6:8" x14ac:dyDescent="0.25">
      <c r="F129" s="19"/>
      <c r="G129" s="19"/>
      <c r="H129" s="19"/>
    </row>
    <row r="130" spans="6:8" x14ac:dyDescent="0.25">
      <c r="F130" s="19"/>
      <c r="G130" s="19"/>
      <c r="H130" s="19"/>
    </row>
    <row r="131" spans="6:8" x14ac:dyDescent="0.25">
      <c r="F131" s="19"/>
      <c r="G131" s="19"/>
      <c r="H131" s="19"/>
    </row>
    <row r="132" spans="6:8" x14ac:dyDescent="0.25">
      <c r="F132" s="19"/>
      <c r="G132" s="19"/>
      <c r="H132" s="19"/>
    </row>
    <row r="133" spans="6:8" x14ac:dyDescent="0.25">
      <c r="F133" s="19"/>
      <c r="G133" s="19"/>
      <c r="H133" s="19"/>
    </row>
    <row r="134" spans="6:8" x14ac:dyDescent="0.25">
      <c r="F134" s="19"/>
      <c r="G134" s="19"/>
      <c r="H134" s="19"/>
    </row>
    <row r="135" spans="6:8" x14ac:dyDescent="0.25">
      <c r="F135" s="19"/>
      <c r="G135" s="19"/>
      <c r="H135" s="19"/>
    </row>
    <row r="136" spans="6:8" x14ac:dyDescent="0.25">
      <c r="F136" s="19"/>
      <c r="G136" s="19"/>
      <c r="H136" s="19"/>
    </row>
    <row r="137" spans="6:8" x14ac:dyDescent="0.25">
      <c r="F137" s="19"/>
      <c r="G137" s="19"/>
      <c r="H137" s="19"/>
    </row>
    <row r="138" spans="6:8" x14ac:dyDescent="0.25">
      <c r="F138" s="19"/>
      <c r="G138" s="19"/>
      <c r="H138" s="19"/>
    </row>
    <row r="139" spans="6:8" x14ac:dyDescent="0.25">
      <c r="F139" s="19"/>
      <c r="G139" s="19"/>
      <c r="H139" s="19"/>
    </row>
    <row r="140" spans="6:8" x14ac:dyDescent="0.25">
      <c r="F140" s="19"/>
      <c r="G140" s="19"/>
      <c r="H140" s="19"/>
    </row>
    <row r="141" spans="6:8" x14ac:dyDescent="0.25">
      <c r="F141" s="19"/>
      <c r="G141" s="19"/>
      <c r="H141" s="19"/>
    </row>
    <row r="142" spans="6:8" x14ac:dyDescent="0.25">
      <c r="F142" s="19"/>
      <c r="G142" s="19"/>
      <c r="H142" s="19"/>
    </row>
    <row r="143" spans="6:8" x14ac:dyDescent="0.25">
      <c r="F143" s="19"/>
      <c r="G143" s="19"/>
      <c r="H143" s="19"/>
    </row>
    <row r="144" spans="6:8" x14ac:dyDescent="0.25">
      <c r="F144" s="19"/>
      <c r="G144" s="19"/>
      <c r="H144" s="19"/>
    </row>
    <row r="145" spans="6:8" x14ac:dyDescent="0.25">
      <c r="F145" s="19"/>
      <c r="G145" s="19"/>
      <c r="H145" s="19"/>
    </row>
    <row r="146" spans="6:8" x14ac:dyDescent="0.25">
      <c r="F146" s="19"/>
      <c r="G146" s="19"/>
      <c r="H146" s="19"/>
    </row>
    <row r="147" spans="6:8" x14ac:dyDescent="0.25">
      <c r="F147" s="19"/>
      <c r="G147" s="19"/>
      <c r="H147" s="19"/>
    </row>
    <row r="148" spans="6:8" x14ac:dyDescent="0.25">
      <c r="F148" s="19"/>
      <c r="G148" s="19"/>
      <c r="H148" s="19"/>
    </row>
    <row r="149" spans="6:8" x14ac:dyDescent="0.25">
      <c r="F149" s="19"/>
      <c r="G149" s="19"/>
      <c r="H149" s="19"/>
    </row>
    <row r="150" spans="6:8" x14ac:dyDescent="0.25">
      <c r="F150" s="19"/>
      <c r="G150" s="19"/>
      <c r="H150" s="19"/>
    </row>
    <row r="151" spans="6:8" x14ac:dyDescent="0.25">
      <c r="F151" s="19"/>
      <c r="G151" s="19"/>
      <c r="H151" s="19"/>
    </row>
    <row r="152" spans="6:8" x14ac:dyDescent="0.25">
      <c r="F152" s="19"/>
      <c r="G152" s="19"/>
      <c r="H152" s="19"/>
    </row>
    <row r="153" spans="6:8" x14ac:dyDescent="0.25">
      <c r="F153" s="19"/>
      <c r="G153" s="19"/>
      <c r="H153" s="19"/>
    </row>
    <row r="154" spans="6:8" x14ac:dyDescent="0.25">
      <c r="F154" s="19"/>
      <c r="G154" s="19"/>
      <c r="H154" s="19"/>
    </row>
    <row r="155" spans="6:8" x14ac:dyDescent="0.25">
      <c r="F155" s="19"/>
      <c r="G155" s="19"/>
      <c r="H155" s="19"/>
    </row>
    <row r="156" spans="6:8" x14ac:dyDescent="0.25">
      <c r="F156" s="19"/>
      <c r="G156" s="19"/>
      <c r="H156" s="19"/>
    </row>
    <row r="157" spans="6:8" x14ac:dyDescent="0.25">
      <c r="F157" s="19"/>
      <c r="G157" s="19"/>
      <c r="H157" s="19"/>
    </row>
    <row r="158" spans="6:8" x14ac:dyDescent="0.25">
      <c r="F158" s="19"/>
      <c r="G158" s="19"/>
      <c r="H158" s="19"/>
    </row>
    <row r="159" spans="6:8" x14ac:dyDescent="0.25">
      <c r="F159" s="19"/>
      <c r="G159" s="19"/>
      <c r="H159" s="19"/>
    </row>
    <row r="160" spans="6:8" x14ac:dyDescent="0.25">
      <c r="F160" s="19"/>
      <c r="G160" s="19"/>
      <c r="H160" s="19"/>
    </row>
    <row r="161" spans="6:8" x14ac:dyDescent="0.25">
      <c r="F161" s="19"/>
      <c r="G161" s="19"/>
      <c r="H161" s="19"/>
    </row>
    <row r="162" spans="6:8" x14ac:dyDescent="0.25">
      <c r="F162" s="19"/>
      <c r="G162" s="19"/>
      <c r="H162" s="19"/>
    </row>
    <row r="163" spans="6:8" x14ac:dyDescent="0.25">
      <c r="F163" s="19"/>
      <c r="G163" s="19"/>
      <c r="H163" s="19"/>
    </row>
    <row r="164" spans="6:8" x14ac:dyDescent="0.25">
      <c r="F164" s="19"/>
      <c r="G164" s="19"/>
      <c r="H164" s="19"/>
    </row>
    <row r="165" spans="6:8" x14ac:dyDescent="0.25">
      <c r="F165" s="19"/>
      <c r="G165" s="19"/>
      <c r="H165" s="19"/>
    </row>
    <row r="166" spans="6:8" x14ac:dyDescent="0.25">
      <c r="F166" s="19"/>
      <c r="G166" s="19"/>
      <c r="H166" s="19"/>
    </row>
    <row r="167" spans="6:8" x14ac:dyDescent="0.25">
      <c r="F167" s="19"/>
      <c r="G167" s="19"/>
      <c r="H167" s="19"/>
    </row>
    <row r="168" spans="6:8" x14ac:dyDescent="0.25">
      <c r="F168" s="19"/>
      <c r="G168" s="19"/>
      <c r="H168" s="19"/>
    </row>
    <row r="169" spans="6:8" x14ac:dyDescent="0.25">
      <c r="F169" s="19"/>
      <c r="G169" s="19"/>
      <c r="H169" s="19"/>
    </row>
    <row r="170" spans="6:8" x14ac:dyDescent="0.25">
      <c r="F170" s="19"/>
      <c r="G170" s="19"/>
      <c r="H170" s="19"/>
    </row>
    <row r="171" spans="6:8" x14ac:dyDescent="0.25">
      <c r="F171" s="19"/>
      <c r="G171" s="19"/>
      <c r="H171" s="19"/>
    </row>
    <row r="172" spans="6:8" x14ac:dyDescent="0.25">
      <c r="F172" s="19"/>
      <c r="G172" s="19"/>
      <c r="H172" s="19"/>
    </row>
    <row r="173" spans="6:8" x14ac:dyDescent="0.25">
      <c r="F173" s="19"/>
      <c r="G173" s="19"/>
      <c r="H173" s="19"/>
    </row>
    <row r="174" spans="6:8" x14ac:dyDescent="0.25">
      <c r="F174" s="19"/>
      <c r="G174" s="19"/>
      <c r="H174" s="19"/>
    </row>
    <row r="175" spans="6:8" x14ac:dyDescent="0.25">
      <c r="F175" s="19"/>
      <c r="G175" s="19"/>
      <c r="H175" s="19"/>
    </row>
    <row r="176" spans="6:8" x14ac:dyDescent="0.25">
      <c r="F176" s="19"/>
      <c r="G176" s="19"/>
      <c r="H176" s="19"/>
    </row>
    <row r="177" spans="6:8" x14ac:dyDescent="0.25">
      <c r="F177" s="19"/>
      <c r="G177" s="19"/>
      <c r="H177" s="19"/>
    </row>
    <row r="178" spans="6:8" x14ac:dyDescent="0.25">
      <c r="F178" s="19"/>
      <c r="G178" s="19"/>
      <c r="H178" s="19"/>
    </row>
    <row r="179" spans="6:8" x14ac:dyDescent="0.25">
      <c r="F179" s="19"/>
      <c r="G179" s="19"/>
      <c r="H179" s="19"/>
    </row>
    <row r="180" spans="6:8" x14ac:dyDescent="0.25">
      <c r="F180" s="19"/>
      <c r="G180" s="19"/>
      <c r="H180" s="19"/>
    </row>
    <row r="181" spans="6:8" x14ac:dyDescent="0.25">
      <c r="F181" s="19"/>
      <c r="G181" s="19"/>
      <c r="H181" s="19"/>
    </row>
    <row r="182" spans="6:8" x14ac:dyDescent="0.25">
      <c r="F182" s="19"/>
      <c r="G182" s="19"/>
      <c r="H182" s="19"/>
    </row>
    <row r="183" spans="6:8" x14ac:dyDescent="0.25">
      <c r="F183" s="19"/>
      <c r="G183" s="19"/>
      <c r="H183" s="19"/>
    </row>
    <row r="184" spans="6:8" x14ac:dyDescent="0.25">
      <c r="F184" s="19"/>
      <c r="G184" s="19"/>
      <c r="H184" s="19"/>
    </row>
    <row r="185" spans="6:8" x14ac:dyDescent="0.25">
      <c r="F185" s="19"/>
      <c r="G185" s="19"/>
      <c r="H185" s="19"/>
    </row>
    <row r="186" spans="6:8" x14ac:dyDescent="0.25">
      <c r="F186" s="19"/>
      <c r="G186" s="19"/>
      <c r="H186" s="19"/>
    </row>
    <row r="187" spans="6:8" x14ac:dyDescent="0.25">
      <c r="F187" s="19"/>
      <c r="G187" s="19"/>
      <c r="H187" s="19"/>
    </row>
    <row r="188" spans="6:8" x14ac:dyDescent="0.25">
      <c r="F188" s="19"/>
      <c r="G188" s="19"/>
      <c r="H188" s="19"/>
    </row>
    <row r="189" spans="6:8" x14ac:dyDescent="0.25">
      <c r="F189" s="19"/>
      <c r="G189" s="19"/>
      <c r="H189" s="19"/>
    </row>
    <row r="190" spans="6:8" x14ac:dyDescent="0.25">
      <c r="F190" s="19"/>
      <c r="G190" s="19"/>
      <c r="H190" s="19"/>
    </row>
    <row r="191" spans="6:8" x14ac:dyDescent="0.25">
      <c r="F191" s="19"/>
      <c r="G191" s="19"/>
      <c r="H191" s="19"/>
    </row>
    <row r="192" spans="6:8" x14ac:dyDescent="0.25">
      <c r="F192" s="19"/>
      <c r="G192" s="19"/>
      <c r="H192" s="19"/>
    </row>
    <row r="193" spans="6:8" x14ac:dyDescent="0.25">
      <c r="F193" s="19"/>
      <c r="G193" s="19"/>
      <c r="H193" s="19"/>
    </row>
    <row r="194" spans="6:8" x14ac:dyDescent="0.25">
      <c r="F194" s="19"/>
      <c r="G194" s="19"/>
      <c r="H194" s="19"/>
    </row>
    <row r="195" spans="6:8" x14ac:dyDescent="0.25">
      <c r="F195" s="19"/>
      <c r="G195" s="19"/>
      <c r="H195" s="19"/>
    </row>
    <row r="196" spans="6:8" x14ac:dyDescent="0.25">
      <c r="F196" s="19"/>
      <c r="G196" s="19"/>
      <c r="H196" s="19"/>
    </row>
    <row r="197" spans="6:8" x14ac:dyDescent="0.25">
      <c r="F197" s="19"/>
      <c r="G197" s="19"/>
      <c r="H197" s="19"/>
    </row>
    <row r="198" spans="6:8" x14ac:dyDescent="0.25">
      <c r="F198" s="19"/>
      <c r="G198" s="19"/>
      <c r="H198" s="19"/>
    </row>
    <row r="199" spans="6:8" x14ac:dyDescent="0.25">
      <c r="F199" s="19"/>
      <c r="G199" s="19"/>
      <c r="H199" s="19"/>
    </row>
    <row r="200" spans="6:8" x14ac:dyDescent="0.25">
      <c r="F200" s="19"/>
      <c r="G200" s="19"/>
      <c r="H200" s="19"/>
    </row>
    <row r="201" spans="6:8" x14ac:dyDescent="0.25">
      <c r="F201" s="19"/>
      <c r="G201" s="19"/>
      <c r="H201" s="19"/>
    </row>
    <row r="202" spans="6:8" x14ac:dyDescent="0.25">
      <c r="F202" s="19"/>
      <c r="G202" s="19"/>
      <c r="H202" s="19"/>
    </row>
    <row r="203" spans="6:8" x14ac:dyDescent="0.25">
      <c r="F203" s="19"/>
      <c r="G203" s="19"/>
      <c r="H203" s="19"/>
    </row>
    <row r="204" spans="6:8" x14ac:dyDescent="0.25">
      <c r="F204" s="19"/>
      <c r="G204" s="19"/>
      <c r="H204" s="19"/>
    </row>
    <row r="205" spans="6:8" x14ac:dyDescent="0.25">
      <c r="F205" s="19"/>
      <c r="G205" s="19"/>
      <c r="H205" s="19"/>
    </row>
    <row r="206" spans="6:8" x14ac:dyDescent="0.25">
      <c r="F206" s="19"/>
      <c r="G206" s="19"/>
      <c r="H206" s="19"/>
    </row>
    <row r="207" spans="6:8" x14ac:dyDescent="0.25">
      <c r="F207" s="19"/>
      <c r="G207" s="19"/>
      <c r="H207" s="19"/>
    </row>
    <row r="208" spans="6:8" x14ac:dyDescent="0.25">
      <c r="F208" s="19"/>
      <c r="G208" s="19"/>
      <c r="H208" s="19"/>
    </row>
    <row r="209" spans="6:8" x14ac:dyDescent="0.25">
      <c r="F209" s="19"/>
      <c r="G209" s="19"/>
      <c r="H209" s="19"/>
    </row>
    <row r="210" spans="6:8" x14ac:dyDescent="0.25">
      <c r="F210" s="19"/>
      <c r="G210" s="19"/>
      <c r="H210" s="19"/>
    </row>
    <row r="211" spans="6:8" x14ac:dyDescent="0.25">
      <c r="F211" s="19"/>
      <c r="G211" s="19"/>
      <c r="H211" s="19"/>
    </row>
    <row r="212" spans="6:8" x14ac:dyDescent="0.25">
      <c r="F212" s="19"/>
      <c r="G212" s="19"/>
      <c r="H212" s="19"/>
    </row>
    <row r="213" spans="6:8" x14ac:dyDescent="0.25">
      <c r="F213" s="19"/>
      <c r="G213" s="19"/>
      <c r="H213" s="19"/>
    </row>
    <row r="214" spans="6:8" x14ac:dyDescent="0.25">
      <c r="F214" s="19"/>
      <c r="G214" s="19"/>
      <c r="H214" s="19"/>
    </row>
    <row r="215" spans="6:8" x14ac:dyDescent="0.25">
      <c r="F215" s="19"/>
      <c r="G215" s="19"/>
      <c r="H215" s="19"/>
    </row>
    <row r="216" spans="6:8" x14ac:dyDescent="0.25">
      <c r="F216" s="19"/>
      <c r="G216" s="19"/>
      <c r="H216" s="19"/>
    </row>
    <row r="217" spans="6:8" x14ac:dyDescent="0.25">
      <c r="F217" s="19"/>
      <c r="G217" s="19"/>
      <c r="H217" s="19"/>
    </row>
    <row r="218" spans="6:8" x14ac:dyDescent="0.25">
      <c r="F218" s="19"/>
      <c r="G218" s="19"/>
      <c r="H218" s="19"/>
    </row>
    <row r="219" spans="6:8" x14ac:dyDescent="0.25">
      <c r="F219" s="19"/>
      <c r="G219" s="19"/>
      <c r="H219" s="19"/>
    </row>
    <row r="220" spans="6:8" x14ac:dyDescent="0.25">
      <c r="F220" s="19"/>
      <c r="G220" s="19"/>
      <c r="H220" s="19"/>
    </row>
    <row r="221" spans="6:8" x14ac:dyDescent="0.25">
      <c r="F221" s="19"/>
      <c r="G221" s="19"/>
      <c r="H221" s="19"/>
    </row>
    <row r="222" spans="6:8" x14ac:dyDescent="0.25">
      <c r="F222" s="19"/>
      <c r="G222" s="19"/>
      <c r="H222" s="19"/>
    </row>
    <row r="223" spans="6:8" x14ac:dyDescent="0.25">
      <c r="F223" s="19"/>
      <c r="G223" s="19"/>
      <c r="H223" s="19"/>
    </row>
    <row r="224" spans="6:8" x14ac:dyDescent="0.25">
      <c r="F224" s="19"/>
      <c r="G224" s="19"/>
      <c r="H224" s="19"/>
    </row>
    <row r="225" spans="6:8" x14ac:dyDescent="0.25">
      <c r="F225" s="19"/>
      <c r="G225" s="19"/>
      <c r="H225" s="19"/>
    </row>
    <row r="226" spans="6:8" x14ac:dyDescent="0.25">
      <c r="F226" s="19"/>
      <c r="G226" s="19"/>
      <c r="H226" s="19"/>
    </row>
    <row r="227" spans="6:8" x14ac:dyDescent="0.25">
      <c r="F227" s="19"/>
      <c r="G227" s="19"/>
      <c r="H227" s="19"/>
    </row>
    <row r="228" spans="6:8" x14ac:dyDescent="0.25">
      <c r="F228" s="19"/>
      <c r="G228" s="19"/>
      <c r="H228" s="19"/>
    </row>
    <row r="229" spans="6:8" x14ac:dyDescent="0.25">
      <c r="F229" s="19"/>
      <c r="G229" s="19"/>
      <c r="H229" s="19"/>
    </row>
    <row r="230" spans="6:8" x14ac:dyDescent="0.25">
      <c r="F230" s="19"/>
      <c r="G230" s="19"/>
      <c r="H230" s="19"/>
    </row>
    <row r="231" spans="6:8" x14ac:dyDescent="0.25">
      <c r="F231" s="19"/>
      <c r="G231" s="19"/>
      <c r="H231" s="19"/>
    </row>
    <row r="232" spans="6:8" x14ac:dyDescent="0.25">
      <c r="F232" s="19"/>
      <c r="G232" s="19"/>
      <c r="H232" s="19"/>
    </row>
    <row r="233" spans="6:8" x14ac:dyDescent="0.25">
      <c r="F233" s="19"/>
      <c r="G233" s="19"/>
      <c r="H233" s="19"/>
    </row>
    <row r="234" spans="6:8" x14ac:dyDescent="0.25">
      <c r="F234" s="19"/>
      <c r="G234" s="19"/>
      <c r="H234" s="19"/>
    </row>
    <row r="235" spans="6:8" x14ac:dyDescent="0.25">
      <c r="F235" s="19"/>
      <c r="G235" s="19"/>
      <c r="H235" s="19"/>
    </row>
    <row r="236" spans="6:8" x14ac:dyDescent="0.25">
      <c r="F236" s="19"/>
      <c r="G236" s="19"/>
      <c r="H236" s="19"/>
    </row>
    <row r="237" spans="6:8" x14ac:dyDescent="0.25">
      <c r="F237" s="19"/>
      <c r="G237" s="19"/>
      <c r="H237" s="19"/>
    </row>
    <row r="238" spans="6:8" x14ac:dyDescent="0.25">
      <c r="F238" s="19"/>
      <c r="G238" s="19"/>
      <c r="H238" s="19"/>
    </row>
    <row r="239" spans="6:8" x14ac:dyDescent="0.25">
      <c r="F239" s="19"/>
      <c r="G239" s="19"/>
      <c r="H239" s="19"/>
    </row>
    <row r="240" spans="6:8" x14ac:dyDescent="0.25">
      <c r="F240" s="19"/>
      <c r="G240" s="19"/>
      <c r="H240" s="19"/>
    </row>
    <row r="241" spans="6:8" x14ac:dyDescent="0.25">
      <c r="F241" s="19"/>
      <c r="G241" s="19"/>
      <c r="H241" s="19"/>
    </row>
    <row r="242" spans="6:8" x14ac:dyDescent="0.25">
      <c r="F242" s="19"/>
      <c r="G242" s="19"/>
      <c r="H242" s="19"/>
    </row>
    <row r="243" spans="6:8" x14ac:dyDescent="0.25">
      <c r="F243" s="19"/>
      <c r="G243" s="19"/>
      <c r="H243" s="19"/>
    </row>
    <row r="244" spans="6:8" x14ac:dyDescent="0.25">
      <c r="F244" s="19"/>
      <c r="G244" s="19"/>
      <c r="H244" s="19"/>
    </row>
    <row r="245" spans="6:8" x14ac:dyDescent="0.25">
      <c r="F245" s="19"/>
      <c r="G245" s="19"/>
      <c r="H245" s="19"/>
    </row>
    <row r="246" spans="6:8" x14ac:dyDescent="0.25">
      <c r="F246" s="19"/>
      <c r="G246" s="19"/>
      <c r="H246" s="19"/>
    </row>
    <row r="247" spans="6:8" x14ac:dyDescent="0.25">
      <c r="F247" s="19"/>
      <c r="G247" s="19"/>
      <c r="H247" s="19"/>
    </row>
    <row r="248" spans="6:8" x14ac:dyDescent="0.25">
      <c r="F248" s="19"/>
      <c r="G248" s="19"/>
      <c r="H248" s="19"/>
    </row>
    <row r="249" spans="6:8" x14ac:dyDescent="0.25">
      <c r="F249" s="19"/>
      <c r="G249" s="19"/>
      <c r="H249" s="19"/>
    </row>
    <row r="250" spans="6:8" x14ac:dyDescent="0.25">
      <c r="F250" s="19"/>
      <c r="G250" s="19"/>
      <c r="H250" s="19"/>
    </row>
  </sheetData>
  <mergeCells count="2">
    <mergeCell ref="E1:H1"/>
    <mergeCell ref="E2:H2"/>
  </mergeCells>
  <printOptions horizontalCentered="1"/>
  <pageMargins left="0.55118110236220497" right="0.55118110236220497" top="0.59055118110236204" bottom="0.59055118110236204" header="0.31496062992126" footer="0.31496062992126"/>
  <pageSetup paperSize="9" scale="70" orientation="portrait" r:id="rId1"/>
  <rowBreaks count="1" manualBreakCount="1">
    <brk id="11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55</vt:i4>
      </vt:variant>
      <vt:variant>
        <vt:lpstr>Named Ranges</vt:lpstr>
      </vt:variant>
      <vt:variant>
        <vt:i4>55</vt:i4>
      </vt:variant>
    </vt:vector>
  </HeadingPairs>
  <TitlesOfParts>
    <vt:vector size="110" baseType="lpstr">
      <vt:lpstr>Summary</vt:lpstr>
      <vt:lpstr>DC21</vt:lpstr>
      <vt:lpstr>DC22</vt:lpstr>
      <vt:lpstr>DC23</vt:lpstr>
      <vt:lpstr>DC24</vt:lpstr>
      <vt:lpstr>DC25</vt:lpstr>
      <vt:lpstr>DC26</vt:lpstr>
      <vt:lpstr>DC27</vt:lpstr>
      <vt:lpstr>DC28</vt:lpstr>
      <vt:lpstr>DC29</vt:lpstr>
      <vt:lpstr>DC43</vt:lpstr>
      <vt:lpstr>ETH</vt:lpstr>
      <vt:lpstr>KZN212</vt:lpstr>
      <vt:lpstr>KZN213</vt:lpstr>
      <vt:lpstr>KZN214</vt:lpstr>
      <vt:lpstr>KZN216</vt:lpstr>
      <vt:lpstr>KZN221</vt:lpstr>
      <vt:lpstr>KZN222</vt:lpstr>
      <vt:lpstr>KZN223</vt:lpstr>
      <vt:lpstr>KZN224</vt:lpstr>
      <vt:lpstr>KZN225</vt:lpstr>
      <vt:lpstr>KZN226</vt:lpstr>
      <vt:lpstr>KZN227</vt:lpstr>
      <vt:lpstr>KZN235</vt:lpstr>
      <vt:lpstr>KZN237</vt:lpstr>
      <vt:lpstr>KZN238</vt:lpstr>
      <vt:lpstr>KZN241</vt:lpstr>
      <vt:lpstr>KZN242</vt:lpstr>
      <vt:lpstr>KZN244</vt:lpstr>
      <vt:lpstr>KZN245</vt:lpstr>
      <vt:lpstr>KZN252</vt:lpstr>
      <vt:lpstr>KZN253</vt:lpstr>
      <vt:lpstr>KZN254</vt:lpstr>
      <vt:lpstr>KZN261</vt:lpstr>
      <vt:lpstr>KZN262</vt:lpstr>
      <vt:lpstr>KZN263</vt:lpstr>
      <vt:lpstr>KZN265</vt:lpstr>
      <vt:lpstr>KZN266</vt:lpstr>
      <vt:lpstr>KZN271</vt:lpstr>
      <vt:lpstr>KZN272</vt:lpstr>
      <vt:lpstr>KZN275</vt:lpstr>
      <vt:lpstr>KZN276</vt:lpstr>
      <vt:lpstr>KZN281</vt:lpstr>
      <vt:lpstr>KZN282</vt:lpstr>
      <vt:lpstr>KZN284</vt:lpstr>
      <vt:lpstr>KZN285</vt:lpstr>
      <vt:lpstr>KZN286</vt:lpstr>
      <vt:lpstr>KZN291</vt:lpstr>
      <vt:lpstr>KZN292</vt:lpstr>
      <vt:lpstr>KZN293</vt:lpstr>
      <vt:lpstr>KZN294</vt:lpstr>
      <vt:lpstr>KZN433</vt:lpstr>
      <vt:lpstr>KZN434</vt:lpstr>
      <vt:lpstr>KZN435</vt:lpstr>
      <vt:lpstr>KZN436</vt:lpstr>
      <vt:lpstr>'DC21'!Print_Area</vt:lpstr>
      <vt:lpstr>'DC22'!Print_Area</vt:lpstr>
      <vt:lpstr>'DC23'!Print_Area</vt:lpstr>
      <vt:lpstr>'DC24'!Print_Area</vt:lpstr>
      <vt:lpstr>'DC25'!Print_Area</vt:lpstr>
      <vt:lpstr>'DC26'!Print_Area</vt:lpstr>
      <vt:lpstr>'DC27'!Print_Area</vt:lpstr>
      <vt:lpstr>'DC28'!Print_Area</vt:lpstr>
      <vt:lpstr>'DC29'!Print_Area</vt:lpstr>
      <vt:lpstr>'DC43'!Print_Area</vt:lpstr>
      <vt:lpstr>ETH!Print_Area</vt:lpstr>
      <vt:lpstr>'KZN212'!Print_Area</vt:lpstr>
      <vt:lpstr>'KZN213'!Print_Area</vt:lpstr>
      <vt:lpstr>'KZN214'!Print_Area</vt:lpstr>
      <vt:lpstr>'KZN216'!Print_Area</vt:lpstr>
      <vt:lpstr>'KZN221'!Print_Area</vt:lpstr>
      <vt:lpstr>'KZN222'!Print_Area</vt:lpstr>
      <vt:lpstr>'KZN223'!Print_Area</vt:lpstr>
      <vt:lpstr>'KZN224'!Print_Area</vt:lpstr>
      <vt:lpstr>'KZN225'!Print_Area</vt:lpstr>
      <vt:lpstr>'KZN226'!Print_Area</vt:lpstr>
      <vt:lpstr>'KZN227'!Print_Area</vt:lpstr>
      <vt:lpstr>'KZN235'!Print_Area</vt:lpstr>
      <vt:lpstr>'KZN237'!Print_Area</vt:lpstr>
      <vt:lpstr>'KZN238'!Print_Area</vt:lpstr>
      <vt:lpstr>'KZN241'!Print_Area</vt:lpstr>
      <vt:lpstr>'KZN242'!Print_Area</vt:lpstr>
      <vt:lpstr>'KZN244'!Print_Area</vt:lpstr>
      <vt:lpstr>'KZN245'!Print_Area</vt:lpstr>
      <vt:lpstr>'KZN252'!Print_Area</vt:lpstr>
      <vt:lpstr>'KZN253'!Print_Area</vt:lpstr>
      <vt:lpstr>'KZN254'!Print_Area</vt:lpstr>
      <vt:lpstr>'KZN261'!Print_Area</vt:lpstr>
      <vt:lpstr>'KZN262'!Print_Area</vt:lpstr>
      <vt:lpstr>'KZN263'!Print_Area</vt:lpstr>
      <vt:lpstr>'KZN265'!Print_Area</vt:lpstr>
      <vt:lpstr>'KZN266'!Print_Area</vt:lpstr>
      <vt:lpstr>'KZN271'!Print_Area</vt:lpstr>
      <vt:lpstr>'KZN272'!Print_Area</vt:lpstr>
      <vt:lpstr>'KZN275'!Print_Area</vt:lpstr>
      <vt:lpstr>'KZN276'!Print_Area</vt:lpstr>
      <vt:lpstr>'KZN281'!Print_Area</vt:lpstr>
      <vt:lpstr>'KZN282'!Print_Area</vt:lpstr>
      <vt:lpstr>'KZN284'!Print_Area</vt:lpstr>
      <vt:lpstr>'KZN285'!Print_Area</vt:lpstr>
      <vt:lpstr>'KZN286'!Print_Area</vt:lpstr>
      <vt:lpstr>'KZN291'!Print_Area</vt:lpstr>
      <vt:lpstr>'KZN292'!Print_Area</vt:lpstr>
      <vt:lpstr>'KZN293'!Print_Area</vt:lpstr>
      <vt:lpstr>'KZN294'!Print_Area</vt:lpstr>
      <vt:lpstr>'KZN433'!Print_Area</vt:lpstr>
      <vt:lpstr>'KZN434'!Print_Area</vt:lpstr>
      <vt:lpstr>'KZN435'!Print_Area</vt:lpstr>
      <vt:lpstr>'KZN436'!Print_Area</vt:lpstr>
      <vt:lpstr>Summary!Print_Area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Akanyang Modise</dc:creator>
  <cp:lastModifiedBy>Akanyang  Modise</cp:lastModifiedBy>
  <dcterms:created xsi:type="dcterms:W3CDTF">2024-04-25T10:53:27Z</dcterms:created>
  <dcterms:modified xsi:type="dcterms:W3CDTF">2024-04-29T19:16:31Z</dcterms:modified>
</cp:coreProperties>
</file>